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20" yWindow="0" windowWidth="20820" windowHeight="15040" activeTab="0"/>
  </bookViews>
  <sheets>
    <sheet name="Applet" sheetId="1" r:id="rId1"/>
    <sheet name="Dilutions" sheetId="2" r:id="rId2"/>
  </sheets>
  <definedNames>
    <definedName name="_xlnm.Print_Area" localSheetId="0">'Applet'!$B$1:$N$46</definedName>
  </definedNames>
  <calcPr fullCalcOnLoad="1"/>
</workbook>
</file>

<file path=xl/sharedStrings.xml><?xml version="1.0" encoding="utf-8"?>
<sst xmlns="http://schemas.openxmlformats.org/spreadsheetml/2006/main" count="93" uniqueCount="62">
  <si>
    <t>A</t>
  </si>
  <si>
    <t>B</t>
  </si>
  <si>
    <t>C</t>
  </si>
  <si>
    <t>D</t>
  </si>
  <si>
    <t>Date:</t>
  </si>
  <si>
    <t>Protein Sample:</t>
  </si>
  <si>
    <t>Seeded From:</t>
  </si>
  <si>
    <t>Plate Name / Number:</t>
  </si>
  <si>
    <t>Drop Size:</t>
  </si>
  <si>
    <t>Plate Type:</t>
  </si>
  <si>
    <t>Matrices Set up:</t>
  </si>
  <si>
    <t>100 nl</t>
  </si>
  <si>
    <t>Set by:</t>
  </si>
  <si>
    <t>Variable Components</t>
  </si>
  <si>
    <t>Chemical</t>
  </si>
  <si>
    <t>Vary Across:</t>
  </si>
  <si>
    <t>Vary Down:</t>
  </si>
  <si>
    <t>Fixed Components</t>
  </si>
  <si>
    <t>Stock Conc.</t>
  </si>
  <si>
    <t>n/a</t>
  </si>
  <si>
    <t>Corner Solutions:</t>
  </si>
  <si>
    <t>Vol</t>
  </si>
  <si>
    <t>Final Conc.</t>
  </si>
  <si>
    <t>Water</t>
  </si>
  <si>
    <t>Corner Solution Volume (ml):</t>
  </si>
  <si>
    <t>1:</t>
  </si>
  <si>
    <t>2:</t>
  </si>
  <si>
    <t>3:</t>
  </si>
  <si>
    <t>Step</t>
  </si>
  <si>
    <t>High</t>
  </si>
  <si>
    <t>Low</t>
  </si>
  <si>
    <t>Rows:</t>
  </si>
  <si>
    <t>Columns:</t>
  </si>
  <si>
    <t>Total:</t>
  </si>
  <si>
    <t>Conc.</t>
  </si>
  <si>
    <t>Fusinita</t>
  </si>
  <si>
    <t>MgCl2</t>
  </si>
  <si>
    <t>Tris8.5</t>
  </si>
  <si>
    <t>PEG10000</t>
  </si>
  <si>
    <t>ECQ436</t>
  </si>
  <si>
    <t>ethyleneglycol</t>
  </si>
  <si>
    <t>Semet</t>
  </si>
  <si>
    <t>none</t>
  </si>
  <si>
    <t>Chryschem 24 Well</t>
  </si>
  <si>
    <t>Matrix</t>
  </si>
  <si>
    <t>6x4</t>
  </si>
  <si>
    <t xml:space="preserve">A: 1.000 A: 0.800 A: 0.600 A: 0.400 A: 0.200 A: 0.000 </t>
  </si>
  <si>
    <t xml:space="preserve">B: 0.000 B: 0.200 B: 0.400 B: 0.600 B: 0.800 B: 1.000 </t>
  </si>
  <si>
    <t xml:space="preserve">C: 0.000 C: 0.000 C: 0.000 C: 0.000 C: 0.000 C: 0.000 </t>
  </si>
  <si>
    <t xml:space="preserve">D: 0.000 D: 0.000 D: 0.000 D: 0.000 D: 0.000 D: 0.000 </t>
  </si>
  <si>
    <t xml:space="preserve">A: 0.667 A: 0.533 A: 0.400 A: 0.267 A: 0.133 A: 0.000 </t>
  </si>
  <si>
    <t xml:space="preserve">B: 0.000 B: 0.133 B: 0.267 B: 0.400 B: 0.533 B: 0.667 </t>
  </si>
  <si>
    <t xml:space="preserve">C: 0.333 C: 0.267 C: 0.200 C: 0.133 C: 0.067 C: 0.000 </t>
  </si>
  <si>
    <t xml:space="preserve">D: 0.000 D: 0.067 D: 0.133 D: 0.200 D: 0.267 D: 0.333 </t>
  </si>
  <si>
    <t xml:space="preserve">A: 0.333 A: 0.267 A: 0.200 A: 0.133 A: 0.067 A: 0.000 </t>
  </si>
  <si>
    <t xml:space="preserve">B: 0.000 B: 0.067 B: 0.133 B: 0.200 B: 0.267 B: 0.333 </t>
  </si>
  <si>
    <t xml:space="preserve">C: 0.667 C: 0.533 C: 0.400 C: 0.267 C: 0.133 C: 0.000 </t>
  </si>
  <si>
    <t xml:space="preserve">D: 0.000 D: 0.133 D: 0.267 D: 0.400 D: 0.533 D: 0.667 </t>
  </si>
  <si>
    <t xml:space="preserve">A: 0.000 A: 0.000 A: 0.000 A: 0.000 A: 0.000 A: 0.000 </t>
  </si>
  <si>
    <t xml:space="preserve">B: 0.000 B: 0.000 B: 0.000 B: 0.000 B: 0.000 B: 0.000 </t>
  </si>
  <si>
    <t xml:space="preserve">C: 1.000 C: 0.800 C: 0.600 C: 0.400 C: 0.200 C: 0.000 </t>
  </si>
  <si>
    <t xml:space="preserve">D: 0.000 D: 0.200 D: 0.400 D: 0.600 D: 0.800 D: 1.000 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</si>
</sst>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809]dd\ mmmm\ yyyy"/>
    <numFmt numFmtId="175" formatCode="[$-F800]dddd\,\ mmmm\ dd\,\ yyyy"/>
    <numFmt numFmtId="176" formatCode="0.0000"/>
    <numFmt numFmtId="177" formatCode="0.000"/>
    <numFmt numFmtId="178" formatCode="0.00000"/>
    <numFmt numFmtId="179" formatCode="[$-809]dddd\,\ d\ mmmm\ yyyy"/>
  </numFmts>
  <fonts count="4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Tahoma"/>
      <family val="2"/>
    </font>
    <font>
      <b/>
      <sz val="20"/>
      <name val="Arial"/>
      <family val="2"/>
    </font>
    <font>
      <sz val="10"/>
      <color indexed="48"/>
      <name val="Arial"/>
      <family val="0"/>
    </font>
    <font>
      <b/>
      <sz val="10"/>
      <color indexed="48"/>
      <name val="Arial"/>
      <family val="2"/>
    </font>
    <font>
      <sz val="10"/>
      <color indexed="5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9" fontId="0" fillId="0" borderId="0" xfId="0" applyNumberFormat="1" applyAlignment="1">
      <alignment horizontal="right"/>
    </xf>
    <xf numFmtId="0" fontId="4" fillId="0" borderId="0" xfId="0" applyFont="1" applyBorder="1" applyAlignment="1">
      <alignment vertical="center"/>
    </xf>
    <xf numFmtId="175" fontId="3" fillId="0" borderId="0" xfId="0" applyNumberFormat="1" applyFont="1" applyBorder="1" applyAlignment="1">
      <alignment/>
    </xf>
    <xf numFmtId="2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/>
    </xf>
    <xf numFmtId="177" fontId="0" fillId="0" borderId="0" xfId="0" applyNumberFormat="1" applyAlignment="1">
      <alignment horizontal="center" vertical="center"/>
    </xf>
    <xf numFmtId="177" fontId="5" fillId="0" borderId="0" xfId="0" applyNumberFormat="1" applyFont="1" applyAlignment="1">
      <alignment horizontal="center"/>
    </xf>
    <xf numFmtId="177" fontId="0" fillId="0" borderId="0" xfId="0" applyNumberFormat="1" applyBorder="1" applyAlignment="1">
      <alignment horizontal="center" vertical="center"/>
    </xf>
    <xf numFmtId="0" fontId="0" fillId="0" borderId="12" xfId="0" applyFill="1" applyBorder="1" applyAlignment="1">
      <alignment horizontal="center" vertical="center" shrinkToFit="1"/>
    </xf>
    <xf numFmtId="177" fontId="0" fillId="0" borderId="0" xfId="0" applyNumberFormat="1" applyFont="1" applyFill="1" applyBorder="1" applyAlignment="1">
      <alignment horizontal="center" vertical="center" shrinkToFit="1"/>
    </xf>
    <xf numFmtId="177" fontId="0" fillId="0" borderId="15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177" fontId="0" fillId="0" borderId="18" xfId="0" applyNumberFormat="1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177" fontId="0" fillId="0" borderId="20" xfId="0" applyNumberFormat="1" applyFill="1" applyBorder="1" applyAlignment="1">
      <alignment horizontal="center" vertical="center" shrinkToFit="1"/>
    </xf>
    <xf numFmtId="177" fontId="0" fillId="0" borderId="15" xfId="0" applyNumberFormat="1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177" fontId="0" fillId="0" borderId="16" xfId="0" applyNumberFormat="1" applyFill="1" applyBorder="1" applyAlignment="1">
      <alignment horizontal="center" vertical="center" shrinkToFit="1"/>
    </xf>
    <xf numFmtId="177" fontId="0" fillId="0" borderId="0" xfId="0" applyNumberFormat="1" applyFill="1" applyBorder="1" applyAlignment="1">
      <alignment horizontal="center" vertical="center" shrinkToFit="1"/>
    </xf>
    <xf numFmtId="178" fontId="7" fillId="0" borderId="0" xfId="0" applyNumberFormat="1" applyFont="1" applyAlignment="1">
      <alignment horizontal="center"/>
    </xf>
    <xf numFmtId="178" fontId="7" fillId="0" borderId="21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77" fontId="0" fillId="0" borderId="14" xfId="0" applyNumberFormat="1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177" fontId="0" fillId="0" borderId="25" xfId="0" applyNumberFormat="1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177" fontId="0" fillId="0" borderId="27" xfId="0" applyNumberFormat="1" applyFill="1" applyBorder="1" applyAlignment="1">
      <alignment horizontal="center" vertical="center" shrinkToFit="1"/>
    </xf>
    <xf numFmtId="177" fontId="0" fillId="0" borderId="28" xfId="0" applyNumberFormat="1" applyFill="1" applyBorder="1" applyAlignment="1">
      <alignment horizontal="center" vertical="center" shrinkToFit="1"/>
    </xf>
    <xf numFmtId="0" fontId="11" fillId="33" borderId="0" xfId="0" applyFont="1" applyFill="1" applyAlignment="1">
      <alignment horizontal="left" vertical="center"/>
    </xf>
    <xf numFmtId="0" fontId="0" fillId="22" borderId="19" xfId="0" applyFill="1" applyBorder="1" applyAlignment="1">
      <alignment horizontal="center" vertical="center" shrinkToFit="1"/>
    </xf>
    <xf numFmtId="177" fontId="0" fillId="22" borderId="27" xfId="0" applyNumberFormat="1" applyFill="1" applyBorder="1" applyAlignment="1">
      <alignment horizontal="center" vertical="center" shrinkToFit="1"/>
    </xf>
    <xf numFmtId="0" fontId="0" fillId="22" borderId="12" xfId="0" applyFill="1" applyBorder="1" applyAlignment="1">
      <alignment horizontal="center" vertical="center" shrinkToFit="1"/>
    </xf>
    <xf numFmtId="177" fontId="0" fillId="22" borderId="28" xfId="0" applyNumberFormat="1" applyFill="1" applyBorder="1" applyAlignment="1">
      <alignment horizontal="center" vertical="center" shrinkToFit="1"/>
    </xf>
    <xf numFmtId="0" fontId="0" fillId="22" borderId="17" xfId="0" applyFill="1" applyBorder="1" applyAlignment="1">
      <alignment horizontal="center" vertical="center" shrinkToFit="1"/>
    </xf>
    <xf numFmtId="177" fontId="0" fillId="22" borderId="29" xfId="0" applyNumberFormat="1" applyFill="1" applyBorder="1" applyAlignment="1">
      <alignment horizontal="center" vertical="center" shrinkToFit="1"/>
    </xf>
    <xf numFmtId="0" fontId="0" fillId="34" borderId="30" xfId="0" applyFill="1" applyBorder="1" applyAlignment="1">
      <alignment horizontal="center" vertical="center" shrinkToFit="1"/>
    </xf>
    <xf numFmtId="177" fontId="0" fillId="34" borderId="25" xfId="0" applyNumberFormat="1" applyFill="1" applyBorder="1" applyAlignment="1">
      <alignment horizontal="center" vertical="center" shrinkToFit="1"/>
    </xf>
    <xf numFmtId="0" fontId="0" fillId="34" borderId="23" xfId="0" applyFill="1" applyBorder="1" applyAlignment="1">
      <alignment horizontal="center" vertical="center" shrinkToFit="1"/>
    </xf>
    <xf numFmtId="177" fontId="0" fillId="34" borderId="15" xfId="0" applyNumberFormat="1" applyFill="1" applyBorder="1" applyAlignment="1">
      <alignment horizontal="center" vertical="center" shrinkToFit="1"/>
    </xf>
    <xf numFmtId="0" fontId="0" fillId="21" borderId="24" xfId="0" applyFill="1" applyBorder="1" applyAlignment="1">
      <alignment horizontal="center" vertical="center" shrinkToFit="1"/>
    </xf>
    <xf numFmtId="177" fontId="0" fillId="21" borderId="31" xfId="0" applyNumberFormat="1" applyFill="1" applyBorder="1" applyAlignment="1">
      <alignment horizontal="center" vertical="center" shrinkToFit="1"/>
    </xf>
    <xf numFmtId="0" fontId="0" fillId="21" borderId="12" xfId="0" applyFill="1" applyBorder="1" applyAlignment="1">
      <alignment horizontal="center" vertical="center" shrinkToFit="1"/>
    </xf>
    <xf numFmtId="177" fontId="0" fillId="21" borderId="28" xfId="0" applyNumberFormat="1" applyFill="1" applyBorder="1" applyAlignment="1">
      <alignment horizontal="center" vertical="center" shrinkToFit="1"/>
    </xf>
    <xf numFmtId="0" fontId="0" fillId="24" borderId="26" xfId="0" applyFill="1" applyBorder="1" applyAlignment="1">
      <alignment horizontal="center" vertical="center" shrinkToFit="1"/>
    </xf>
    <xf numFmtId="177" fontId="0" fillId="24" borderId="20" xfId="0" applyNumberFormat="1" applyFill="1" applyBorder="1" applyAlignment="1">
      <alignment horizontal="center" vertical="center" shrinkToFit="1"/>
    </xf>
    <xf numFmtId="0" fontId="0" fillId="24" borderId="23" xfId="0" applyFill="1" applyBorder="1" applyAlignment="1">
      <alignment horizontal="center" vertical="center" shrinkToFit="1"/>
    </xf>
    <xf numFmtId="177" fontId="0" fillId="24" borderId="15" xfId="0" applyNumberFormat="1" applyFill="1" applyBorder="1" applyAlignment="1">
      <alignment horizontal="center" vertical="center" shrinkToFit="1"/>
    </xf>
    <xf numFmtId="0" fontId="0" fillId="24" borderId="32" xfId="0" applyFill="1" applyBorder="1" applyAlignment="1">
      <alignment horizontal="center" vertical="center" shrinkToFit="1"/>
    </xf>
    <xf numFmtId="177" fontId="0" fillId="24" borderId="18" xfId="0" applyNumberFormat="1" applyFill="1" applyBorder="1" applyAlignment="1">
      <alignment horizontal="center" vertical="center" shrinkToFit="1"/>
    </xf>
    <xf numFmtId="175" fontId="3" fillId="0" borderId="0" xfId="0" applyNumberFormat="1" applyFont="1" applyBorder="1" applyAlignment="1">
      <alignment horizontal="left"/>
    </xf>
    <xf numFmtId="175" fontId="3" fillId="0" borderId="15" xfId="0" applyNumberFormat="1" applyFont="1" applyBorder="1" applyAlignment="1">
      <alignment horizontal="left"/>
    </xf>
    <xf numFmtId="0" fontId="4" fillId="0" borderId="33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0" fillId="0" borderId="1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" fillId="21" borderId="34" xfId="0" applyFont="1" applyFill="1" applyBorder="1" applyAlignment="1">
      <alignment horizontal="center" vertical="center"/>
    </xf>
    <xf numFmtId="0" fontId="1" fillId="21" borderId="35" xfId="0" applyFont="1" applyFill="1" applyBorder="1" applyAlignment="1">
      <alignment horizontal="center" vertical="center"/>
    </xf>
    <xf numFmtId="0" fontId="1" fillId="21" borderId="36" xfId="0" applyFont="1" applyFill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" fillId="24" borderId="34" xfId="0" applyFont="1" applyFill="1" applyBorder="1" applyAlignment="1">
      <alignment horizontal="center" vertical="center"/>
    </xf>
    <xf numFmtId="0" fontId="1" fillId="24" borderId="35" xfId="0" applyFont="1" applyFill="1" applyBorder="1" applyAlignment="1">
      <alignment horizontal="center" vertical="center"/>
    </xf>
    <xf numFmtId="0" fontId="1" fillId="24" borderId="36" xfId="0" applyFont="1" applyFill="1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" fillId="0" borderId="3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22" borderId="35" xfId="0" applyFont="1" applyFill="1" applyBorder="1" applyAlignment="1">
      <alignment horizontal="center" vertical="center"/>
    </xf>
    <xf numFmtId="0" fontId="1" fillId="22" borderId="36" xfId="0" applyFont="1" applyFill="1" applyBorder="1" applyAlignment="1">
      <alignment horizontal="center" vertical="center"/>
    </xf>
    <xf numFmtId="0" fontId="1" fillId="34" borderId="34" xfId="0" applyFont="1" applyFill="1" applyBorder="1" applyAlignment="1">
      <alignment horizontal="center" vertical="center"/>
    </xf>
    <xf numFmtId="0" fontId="1" fillId="34" borderId="35" xfId="0" applyFont="1" applyFill="1" applyBorder="1" applyAlignment="1">
      <alignment horizontal="center" vertical="center"/>
    </xf>
    <xf numFmtId="0" fontId="1" fillId="34" borderId="36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46"/>
  <sheetViews>
    <sheetView tabSelected="1" workbookViewId="0" topLeftCell="A1">
      <selection activeCell="J2" sqref="J2:L2"/>
    </sheetView>
  </sheetViews>
  <sheetFormatPr defaultColWidth="9.140625" defaultRowHeight="12.75"/>
  <cols>
    <col min="1" max="1" width="2.8515625" style="1" customWidth="1"/>
    <col min="2" max="2" width="4.28125" style="2" customWidth="1"/>
    <col min="3" max="14" width="10.8515625" style="1" customWidth="1"/>
    <col min="15" max="16384" width="9.140625" style="1" customWidth="1"/>
  </cols>
  <sheetData>
    <row r="2" spans="3:14" ht="12" customHeight="1">
      <c r="C2" s="107" t="s">
        <v>7</v>
      </c>
      <c r="D2" s="108"/>
      <c r="E2" s="88" t="s">
        <v>39</v>
      </c>
      <c r="F2" s="89"/>
      <c r="G2" s="30"/>
      <c r="H2" s="65" t="s">
        <v>44</v>
      </c>
      <c r="I2" s="9" t="s">
        <v>32</v>
      </c>
      <c r="J2" s="123">
        <v>6</v>
      </c>
      <c r="K2" s="124" t="s">
        <v>31</v>
      </c>
      <c r="L2" s="123">
        <v>4</v>
      </c>
      <c r="M2" s="9" t="s">
        <v>33</v>
      </c>
      <c r="N2" s="10">
        <f>J2*L2</f>
        <v>24</v>
      </c>
    </row>
    <row r="3" spans="2:8" ht="12.75" customHeight="1">
      <c r="B3" s="1"/>
      <c r="C3" s="109"/>
      <c r="D3" s="110"/>
      <c r="E3" s="90"/>
      <c r="F3" s="91"/>
      <c r="G3" s="30"/>
      <c r="H3" s="39" t="s">
        <v>13</v>
      </c>
    </row>
    <row r="4" spans="2:14" ht="12.75">
      <c r="B4" s="1"/>
      <c r="C4" s="7"/>
      <c r="D4" s="13" t="s">
        <v>4</v>
      </c>
      <c r="E4" s="86">
        <f>TODAY()</f>
        <v>42303</v>
      </c>
      <c r="F4" s="87"/>
      <c r="G4" s="31"/>
      <c r="H4" s="25"/>
      <c r="I4" s="93" t="s">
        <v>14</v>
      </c>
      <c r="J4" s="93"/>
      <c r="K4" s="26" t="s">
        <v>18</v>
      </c>
      <c r="L4" s="27" t="s">
        <v>30</v>
      </c>
      <c r="M4" s="26" t="s">
        <v>29</v>
      </c>
      <c r="N4" s="57" t="s">
        <v>28</v>
      </c>
    </row>
    <row r="5" spans="2:14" ht="12.75">
      <c r="B5" s="1"/>
      <c r="C5" s="7"/>
      <c r="D5" s="13" t="s">
        <v>12</v>
      </c>
      <c r="E5" s="86" t="s">
        <v>35</v>
      </c>
      <c r="F5" s="87"/>
      <c r="G5" s="31"/>
      <c r="H5" s="24" t="s">
        <v>15</v>
      </c>
      <c r="I5" s="94" t="s">
        <v>38</v>
      </c>
      <c r="J5" s="94"/>
      <c r="K5" s="41">
        <v>0.5</v>
      </c>
      <c r="L5" s="41">
        <v>0.12</v>
      </c>
      <c r="M5" s="41">
        <v>0.17</v>
      </c>
      <c r="N5" s="56">
        <f>(M5-L5)/(J2-1)</f>
        <v>0.010000000000000004</v>
      </c>
    </row>
    <row r="6" spans="2:14" ht="12">
      <c r="B6" s="1"/>
      <c r="C6" s="7"/>
      <c r="D6" s="13" t="s">
        <v>5</v>
      </c>
      <c r="E6" s="111" t="s">
        <v>41</v>
      </c>
      <c r="F6" s="112"/>
      <c r="G6" s="6"/>
      <c r="H6" s="24" t="s">
        <v>16</v>
      </c>
      <c r="I6" s="92" t="s">
        <v>40</v>
      </c>
      <c r="J6" s="92"/>
      <c r="K6" s="41">
        <v>0.3</v>
      </c>
      <c r="L6" s="41">
        <v>0</v>
      </c>
      <c r="M6" s="41">
        <v>0.07</v>
      </c>
      <c r="N6" s="55">
        <f>(M6-L6)/(L2-1)</f>
        <v>0.023333333333333334</v>
      </c>
    </row>
    <row r="7" spans="2:14" ht="12" customHeight="1">
      <c r="B7" s="1"/>
      <c r="C7" s="7"/>
      <c r="D7" s="13" t="s">
        <v>6</v>
      </c>
      <c r="E7" s="111" t="s">
        <v>19</v>
      </c>
      <c r="F7" s="112"/>
      <c r="G7" s="6"/>
      <c r="H7" s="22"/>
      <c r="I7" s="23"/>
      <c r="J7" s="23"/>
      <c r="K7" s="23"/>
      <c r="L7" s="32"/>
      <c r="M7" s="32"/>
      <c r="N7" s="16"/>
    </row>
    <row r="8" spans="2:14" ht="12">
      <c r="B8" s="1"/>
      <c r="C8" s="7"/>
      <c r="D8" s="13" t="s">
        <v>9</v>
      </c>
      <c r="E8" s="111" t="s">
        <v>43</v>
      </c>
      <c r="F8" s="112"/>
      <c r="G8" s="6"/>
      <c r="H8" s="37" t="s">
        <v>17</v>
      </c>
      <c r="I8" s="12"/>
      <c r="J8" s="12"/>
      <c r="K8" s="12"/>
      <c r="L8" s="12"/>
      <c r="M8" s="12"/>
      <c r="N8" s="16"/>
    </row>
    <row r="9" spans="2:14" ht="12">
      <c r="B9" s="1"/>
      <c r="C9" s="7"/>
      <c r="D9" s="13" t="s">
        <v>10</v>
      </c>
      <c r="E9" s="111" t="s">
        <v>45</v>
      </c>
      <c r="F9" s="112"/>
      <c r="G9" s="6"/>
      <c r="H9" s="25"/>
      <c r="I9" s="93" t="s">
        <v>14</v>
      </c>
      <c r="J9" s="93"/>
      <c r="K9" s="26" t="s">
        <v>18</v>
      </c>
      <c r="L9" s="28" t="s">
        <v>22</v>
      </c>
      <c r="M9" s="38"/>
      <c r="N9" s="16"/>
    </row>
    <row r="10" spans="2:14" ht="12">
      <c r="B10" s="1"/>
      <c r="C10" s="8"/>
      <c r="D10" s="14" t="s">
        <v>8</v>
      </c>
      <c r="E10" s="97" t="s">
        <v>11</v>
      </c>
      <c r="F10" s="98"/>
      <c r="G10" s="6"/>
      <c r="H10" s="29" t="s">
        <v>25</v>
      </c>
      <c r="I10" s="96" t="s">
        <v>36</v>
      </c>
      <c r="J10" s="96"/>
      <c r="K10" s="41">
        <v>2</v>
      </c>
      <c r="L10" s="41">
        <v>0.2</v>
      </c>
      <c r="M10" s="32"/>
      <c r="N10" s="16"/>
    </row>
    <row r="11" spans="2:14" ht="12">
      <c r="B11" s="1"/>
      <c r="H11" s="29" t="s">
        <v>26</v>
      </c>
      <c r="I11" s="95" t="s">
        <v>37</v>
      </c>
      <c r="J11" s="95"/>
      <c r="K11" s="41">
        <v>1</v>
      </c>
      <c r="L11" s="41">
        <v>0.1</v>
      </c>
      <c r="M11" s="32"/>
      <c r="N11" s="16"/>
    </row>
    <row r="12" spans="3:14" ht="12">
      <c r="C12" s="11" t="s">
        <v>20</v>
      </c>
      <c r="H12" s="29" t="s">
        <v>27</v>
      </c>
      <c r="I12" s="95" t="s">
        <v>42</v>
      </c>
      <c r="J12" s="95"/>
      <c r="K12" s="41">
        <v>1</v>
      </c>
      <c r="L12" s="41">
        <v>0</v>
      </c>
      <c r="M12" s="32"/>
      <c r="N12" s="16"/>
    </row>
    <row r="13" spans="5:14" ht="12">
      <c r="E13" s="9" t="s">
        <v>24</v>
      </c>
      <c r="F13" s="33">
        <v>10</v>
      </c>
      <c r="G13" s="3"/>
      <c r="H13" s="15"/>
      <c r="I13" s="15"/>
      <c r="J13" s="15"/>
      <c r="K13" s="15"/>
      <c r="L13" s="32"/>
      <c r="M13" s="15"/>
      <c r="N13" s="15"/>
    </row>
    <row r="14" spans="3:14" ht="12">
      <c r="C14" s="120" t="s">
        <v>0</v>
      </c>
      <c r="D14" s="121"/>
      <c r="E14" s="122"/>
      <c r="F14" s="99" t="s">
        <v>1</v>
      </c>
      <c r="G14" s="100"/>
      <c r="H14" s="101"/>
      <c r="I14" s="104" t="s">
        <v>2</v>
      </c>
      <c r="J14" s="105"/>
      <c r="K14" s="106"/>
      <c r="L14" s="118" t="s">
        <v>3</v>
      </c>
      <c r="M14" s="118"/>
      <c r="N14" s="119"/>
    </row>
    <row r="15" spans="2:14" s="18" customFormat="1" ht="12">
      <c r="B15" s="17"/>
      <c r="C15" s="34" t="s">
        <v>14</v>
      </c>
      <c r="D15" s="35" t="s">
        <v>21</v>
      </c>
      <c r="E15" s="36" t="s">
        <v>22</v>
      </c>
      <c r="F15" s="34" t="s">
        <v>14</v>
      </c>
      <c r="G15" s="35" t="s">
        <v>21</v>
      </c>
      <c r="H15" s="36" t="s">
        <v>22</v>
      </c>
      <c r="I15" s="34" t="s">
        <v>14</v>
      </c>
      <c r="J15" s="35" t="s">
        <v>21</v>
      </c>
      <c r="K15" s="36" t="s">
        <v>22</v>
      </c>
      <c r="L15" s="34" t="s">
        <v>14</v>
      </c>
      <c r="M15" s="35" t="s">
        <v>21</v>
      </c>
      <c r="N15" s="36" t="s">
        <v>22</v>
      </c>
    </row>
    <row r="16" spans="3:14" ht="12">
      <c r="C16" s="43" t="str">
        <f>$I$5</f>
        <v>PEG10000</v>
      </c>
      <c r="D16" s="44">
        <f>IF($K$5="","",($L$5/$K$5)*$F$13)</f>
        <v>2.4</v>
      </c>
      <c r="E16" s="45">
        <f>$L$5</f>
        <v>0.12</v>
      </c>
      <c r="F16" s="43" t="str">
        <f>$I$5</f>
        <v>PEG10000</v>
      </c>
      <c r="G16" s="44">
        <f>IF($K$5="","",($M$5/$K$5)*$F$13)</f>
        <v>3.4000000000000004</v>
      </c>
      <c r="H16" s="45">
        <f>$M$5</f>
        <v>0.17</v>
      </c>
      <c r="I16" s="43" t="str">
        <f>$I$5</f>
        <v>PEG10000</v>
      </c>
      <c r="J16" s="44">
        <f>IF($K$5="","",($L$5/$K$5)*$F$13)</f>
        <v>2.4</v>
      </c>
      <c r="K16" s="45">
        <f>$L$5</f>
        <v>0.12</v>
      </c>
      <c r="L16" s="43" t="str">
        <f>$I$5</f>
        <v>PEG10000</v>
      </c>
      <c r="M16" s="44">
        <f>IF($K$5="","",($M$5/$K$5)*$F$13)</f>
        <v>3.4000000000000004</v>
      </c>
      <c r="N16" s="45">
        <f>$M$5</f>
        <v>0.17</v>
      </c>
    </row>
    <row r="17" spans="3:14" ht="12" customHeight="1">
      <c r="C17" s="43" t="str">
        <f>$I$6</f>
        <v>ethyleneglycol</v>
      </c>
      <c r="D17" s="44">
        <f>IF($K$6="","",($L$6/$K$6)*$F$13)</f>
        <v>0</v>
      </c>
      <c r="E17" s="45">
        <f>$L$6</f>
        <v>0</v>
      </c>
      <c r="F17" s="43" t="str">
        <f>$I$6</f>
        <v>ethyleneglycol</v>
      </c>
      <c r="G17" s="44">
        <f>IF($K$6="","",($L$6/$K$6)*$F$13)</f>
        <v>0</v>
      </c>
      <c r="H17" s="45">
        <f>$L$6</f>
        <v>0</v>
      </c>
      <c r="I17" s="43" t="str">
        <f>$I$6</f>
        <v>ethyleneglycol</v>
      </c>
      <c r="J17" s="44">
        <f>IF($K$6="","",($M$6/$K$6)*$F$13)</f>
        <v>2.3333333333333335</v>
      </c>
      <c r="K17" s="45">
        <f>$M$6</f>
        <v>0.07</v>
      </c>
      <c r="L17" s="43" t="str">
        <f>$I$6</f>
        <v>ethyleneglycol</v>
      </c>
      <c r="M17" s="44">
        <f>IF($K$6="","",($M$6/$K$6)*$F$13)</f>
        <v>2.3333333333333335</v>
      </c>
      <c r="N17" s="45">
        <f>$M$6</f>
        <v>0.07</v>
      </c>
    </row>
    <row r="18" spans="3:14" ht="12">
      <c r="C18" s="43" t="str">
        <f>IF($I$10="","",$I$10)</f>
        <v>MgCl2</v>
      </c>
      <c r="D18" s="44">
        <f>IF($K$10="","",($L$10/$K$10)*$F$13)</f>
        <v>1</v>
      </c>
      <c r="E18" s="45">
        <f>IF(D18="","",$L$10)</f>
        <v>0.2</v>
      </c>
      <c r="F18" s="43" t="str">
        <f>IF($I$10="","",$I$10)</f>
        <v>MgCl2</v>
      </c>
      <c r="G18" s="44">
        <f>IF($K$10="","",($L$10/$K$10)*$F$13)</f>
        <v>1</v>
      </c>
      <c r="H18" s="45">
        <f>IF(G18="","",$L$10)</f>
        <v>0.2</v>
      </c>
      <c r="I18" s="43" t="str">
        <f>IF($I$10="","",$I$10)</f>
        <v>MgCl2</v>
      </c>
      <c r="J18" s="44">
        <f>IF($K$10="","",($L$10/$K$10)*$F$13)</f>
        <v>1</v>
      </c>
      <c r="K18" s="45">
        <f>IF(J18="","",$L$10)</f>
        <v>0.2</v>
      </c>
      <c r="L18" s="43" t="str">
        <f>IF($I$10="","",$I$10)</f>
        <v>MgCl2</v>
      </c>
      <c r="M18" s="44">
        <f>IF($K$10="","",($L$10/$K$10)*$F$13)</f>
        <v>1</v>
      </c>
      <c r="N18" s="45">
        <f>IF(M18="","",$L$10)</f>
        <v>0.2</v>
      </c>
    </row>
    <row r="19" spans="3:14" ht="12">
      <c r="C19" s="43" t="str">
        <f>IF($I$11="","",$I$11)</f>
        <v>Tris8.5</v>
      </c>
      <c r="D19" s="44">
        <f>IF($K$11="","",($L$11/$K$11)*$F$13)</f>
        <v>1</v>
      </c>
      <c r="E19" s="45">
        <f>IF(D19="","",$L$11)</f>
        <v>0.1</v>
      </c>
      <c r="F19" s="43" t="str">
        <f>IF($I$11="","",$I$11)</f>
        <v>Tris8.5</v>
      </c>
      <c r="G19" s="44">
        <f>IF($K$11="","",($L$11/$K$11)*$F$13)</f>
        <v>1</v>
      </c>
      <c r="H19" s="45">
        <f>IF(G19="","",$L$11)</f>
        <v>0.1</v>
      </c>
      <c r="I19" s="43" t="str">
        <f>IF($I$11="","",$I$11)</f>
        <v>Tris8.5</v>
      </c>
      <c r="J19" s="44">
        <f>IF($K$11="","",($L$11/$K$11)*$F$13)</f>
        <v>1</v>
      </c>
      <c r="K19" s="45">
        <f>IF(J19="","",$L$11)</f>
        <v>0.1</v>
      </c>
      <c r="L19" s="43" t="str">
        <f>IF($I$11="","",$I$11)</f>
        <v>Tris8.5</v>
      </c>
      <c r="M19" s="44">
        <f>IF($K$11="","",($L$11/$K$11)*$F$13)</f>
        <v>1</v>
      </c>
      <c r="N19" s="45">
        <f>IF(M19="","",$L$11)</f>
        <v>0.1</v>
      </c>
    </row>
    <row r="20" spans="3:14" ht="12">
      <c r="C20" s="43" t="str">
        <f>IF($I$12="","",$I$12)</f>
        <v>none</v>
      </c>
      <c r="D20" s="44">
        <f>IF($K$12="","",($L$12/$K$12)*$F$13)</f>
        <v>0</v>
      </c>
      <c r="E20" s="45">
        <f>IF(D20="","",$L$12)</f>
        <v>0</v>
      </c>
      <c r="F20" s="43" t="str">
        <f>IF($I$12="","",$I$12)</f>
        <v>none</v>
      </c>
      <c r="G20" s="44">
        <f>IF($K$12="","",($L$12/$K$12)*$F$13)</f>
        <v>0</v>
      </c>
      <c r="H20" s="45">
        <f>IF(G20="","",$L$12)</f>
        <v>0</v>
      </c>
      <c r="I20" s="43" t="str">
        <f>IF($I$12="","",$I$12)</f>
        <v>none</v>
      </c>
      <c r="J20" s="44">
        <f>IF($K$12="","",($L$12/$K$12)*$F$13)</f>
        <v>0</v>
      </c>
      <c r="K20" s="45">
        <f>IF(J20="","",$L$12)</f>
        <v>0</v>
      </c>
      <c r="L20" s="43" t="str">
        <f>IF($I$12="","",$I$12)</f>
        <v>none</v>
      </c>
      <c r="M20" s="44">
        <f>IF($K$12="","",($L$12/$K$12)*$F$13)</f>
        <v>0</v>
      </c>
      <c r="N20" s="45">
        <f>IF(M20="","",$L$12)</f>
        <v>0</v>
      </c>
    </row>
    <row r="21" spans="3:14" ht="12">
      <c r="C21" s="52" t="s">
        <v>23</v>
      </c>
      <c r="D21" s="58">
        <f>$F$13-(SUM(D16:D20))</f>
        <v>5.6</v>
      </c>
      <c r="E21" s="53"/>
      <c r="F21" s="52" t="s">
        <v>23</v>
      </c>
      <c r="G21" s="58">
        <f>$F$13-(SUM(G16:G20))</f>
        <v>4.6</v>
      </c>
      <c r="H21" s="53"/>
      <c r="I21" s="52" t="s">
        <v>23</v>
      </c>
      <c r="J21" s="58">
        <f>$F$13-(SUM(J16:J20))</f>
        <v>3.2666666666666666</v>
      </c>
      <c r="K21" s="53"/>
      <c r="L21" s="52" t="s">
        <v>23</v>
      </c>
      <c r="M21" s="58">
        <f>$F$13-(SUM(M16:M20))</f>
        <v>2.2666666666666657</v>
      </c>
      <c r="N21" s="53"/>
    </row>
    <row r="22" spans="3:15" ht="12">
      <c r="C22" s="46"/>
      <c r="D22" s="54"/>
      <c r="E22" s="54"/>
      <c r="F22" s="46"/>
      <c r="G22" s="54"/>
      <c r="H22" s="54"/>
      <c r="I22" s="46"/>
      <c r="J22" s="54"/>
      <c r="K22" s="54"/>
      <c r="L22" s="46"/>
      <c r="M22" s="54"/>
      <c r="N22" s="54"/>
      <c r="O22" s="6"/>
    </row>
    <row r="23" spans="3:16" ht="12" customHeight="1">
      <c r="C23" s="46"/>
      <c r="D23" s="54"/>
      <c r="E23" s="54"/>
      <c r="F23" s="46"/>
      <c r="G23" s="54"/>
      <c r="H23" s="54"/>
      <c r="I23" s="46"/>
      <c r="J23" s="54"/>
      <c r="K23" s="54"/>
      <c r="L23" s="46"/>
      <c r="M23" s="54"/>
      <c r="N23" s="54"/>
      <c r="O23" s="6"/>
      <c r="P23" s="6"/>
    </row>
    <row r="24" spans="4:16" ht="12" customHeight="1" thickBot="1">
      <c r="D24" s="40"/>
      <c r="E24" s="12"/>
      <c r="F24" s="12"/>
      <c r="G24" s="40"/>
      <c r="H24" s="12"/>
      <c r="I24" s="19"/>
      <c r="J24" s="42"/>
      <c r="K24" s="19"/>
      <c r="L24" s="19"/>
      <c r="M24" s="42"/>
      <c r="N24" s="19"/>
      <c r="O24" s="6"/>
      <c r="P24" s="6"/>
    </row>
    <row r="25" spans="2:14" ht="18.75" customHeight="1" thickTop="1">
      <c r="B25" s="4"/>
      <c r="C25" s="102">
        <v>1</v>
      </c>
      <c r="D25" s="103"/>
      <c r="E25" s="102">
        <v>2</v>
      </c>
      <c r="F25" s="103"/>
      <c r="G25" s="102">
        <v>3</v>
      </c>
      <c r="H25" s="103"/>
      <c r="I25" s="102">
        <v>4</v>
      </c>
      <c r="J25" s="103"/>
      <c r="K25" s="102">
        <v>5</v>
      </c>
      <c r="L25" s="103"/>
      <c r="M25" s="102">
        <v>6</v>
      </c>
      <c r="N25" s="103"/>
    </row>
    <row r="26" spans="2:14" ht="12" customHeight="1" thickBot="1">
      <c r="B26" s="5"/>
      <c r="C26" s="21" t="s">
        <v>14</v>
      </c>
      <c r="D26" s="20" t="s">
        <v>34</v>
      </c>
      <c r="E26" s="21" t="s">
        <v>14</v>
      </c>
      <c r="F26" s="20" t="s">
        <v>34</v>
      </c>
      <c r="G26" s="21" t="s">
        <v>14</v>
      </c>
      <c r="H26" s="20" t="s">
        <v>34</v>
      </c>
      <c r="I26" s="21" t="s">
        <v>14</v>
      </c>
      <c r="J26" s="20" t="s">
        <v>34</v>
      </c>
      <c r="K26" s="21" t="s">
        <v>14</v>
      </c>
      <c r="L26" s="20" t="s">
        <v>34</v>
      </c>
      <c r="M26" s="21" t="s">
        <v>14</v>
      </c>
      <c r="N26" s="20" t="s">
        <v>34</v>
      </c>
    </row>
    <row r="27" spans="2:14" ht="12" customHeight="1">
      <c r="B27" s="113" t="s">
        <v>0</v>
      </c>
      <c r="C27" s="72" t="str">
        <f>$I$5</f>
        <v>PEG10000</v>
      </c>
      <c r="D27" s="73">
        <f>$E$16</f>
        <v>0.12</v>
      </c>
      <c r="E27" s="60" t="str">
        <f>$I$5</f>
        <v>PEG10000</v>
      </c>
      <c r="F27" s="61">
        <f>D27+$N$5</f>
        <v>0.13</v>
      </c>
      <c r="G27" s="60" t="str">
        <f>$I$5</f>
        <v>PEG10000</v>
      </c>
      <c r="H27" s="61">
        <f>F27+$N$5</f>
        <v>0.14</v>
      </c>
      <c r="I27" s="60" t="str">
        <f>$I$5</f>
        <v>PEG10000</v>
      </c>
      <c r="J27" s="61">
        <f>H27+$N$5</f>
        <v>0.15000000000000002</v>
      </c>
      <c r="K27" s="60" t="str">
        <f>$I$5</f>
        <v>PEG10000</v>
      </c>
      <c r="L27" s="61">
        <f>J27+$N$5</f>
        <v>0.16000000000000003</v>
      </c>
      <c r="M27" s="76" t="str">
        <f>$I$5</f>
        <v>PEG10000</v>
      </c>
      <c r="N27" s="77">
        <f>L27+$N$5</f>
        <v>0.17000000000000004</v>
      </c>
    </row>
    <row r="28" spans="2:14" ht="12" customHeight="1">
      <c r="B28" s="114"/>
      <c r="C28" s="74" t="str">
        <f>$I$6</f>
        <v>ethyleneglycol</v>
      </c>
      <c r="D28" s="75">
        <f>$E$17</f>
        <v>0</v>
      </c>
      <c r="E28" s="43" t="str">
        <f>$I$6</f>
        <v>ethyleneglycol</v>
      </c>
      <c r="F28" s="51">
        <f>D28</f>
        <v>0</v>
      </c>
      <c r="G28" s="43" t="str">
        <f>$I$6</f>
        <v>ethyleneglycol</v>
      </c>
      <c r="H28" s="51">
        <f>F28</f>
        <v>0</v>
      </c>
      <c r="I28" s="43" t="str">
        <f>$I$6</f>
        <v>ethyleneglycol</v>
      </c>
      <c r="J28" s="51">
        <f>H28</f>
        <v>0</v>
      </c>
      <c r="K28" s="43" t="str">
        <f>$I$6</f>
        <v>ethyleneglycol</v>
      </c>
      <c r="L28" s="51">
        <f>J28</f>
        <v>0</v>
      </c>
      <c r="M28" s="78" t="str">
        <f>$I$6</f>
        <v>ethyleneglycol</v>
      </c>
      <c r="N28" s="79">
        <f>L28</f>
        <v>0</v>
      </c>
    </row>
    <row r="29" spans="2:14" ht="12" customHeight="1">
      <c r="B29" s="114"/>
      <c r="C29" s="74" t="str">
        <f>$C$18</f>
        <v>MgCl2</v>
      </c>
      <c r="D29" s="75">
        <f>$E$18</f>
        <v>0.2</v>
      </c>
      <c r="E29" s="43" t="str">
        <f>C29</f>
        <v>MgCl2</v>
      </c>
      <c r="F29" s="51">
        <f>D29</f>
        <v>0.2</v>
      </c>
      <c r="G29" s="43" t="str">
        <f>E29</f>
        <v>MgCl2</v>
      </c>
      <c r="H29" s="51">
        <f>F29</f>
        <v>0.2</v>
      </c>
      <c r="I29" s="43" t="str">
        <f>G29</f>
        <v>MgCl2</v>
      </c>
      <c r="J29" s="51">
        <f>H29</f>
        <v>0.2</v>
      </c>
      <c r="K29" s="43" t="str">
        <f>I29</f>
        <v>MgCl2</v>
      </c>
      <c r="L29" s="51">
        <f>J29</f>
        <v>0.2</v>
      </c>
      <c r="M29" s="78" t="str">
        <f>K29</f>
        <v>MgCl2</v>
      </c>
      <c r="N29" s="79">
        <f>L29</f>
        <v>0.2</v>
      </c>
    </row>
    <row r="30" spans="2:14" ht="12" customHeight="1">
      <c r="B30" s="114"/>
      <c r="C30" s="74" t="str">
        <f>$C$19</f>
        <v>Tris8.5</v>
      </c>
      <c r="D30" s="75">
        <f>$E$19</f>
        <v>0.1</v>
      </c>
      <c r="E30" s="43" t="str">
        <f>C30</f>
        <v>Tris8.5</v>
      </c>
      <c r="F30" s="51">
        <f>D30</f>
        <v>0.1</v>
      </c>
      <c r="G30" s="43" t="str">
        <f>E30</f>
        <v>Tris8.5</v>
      </c>
      <c r="H30" s="51">
        <f>F30</f>
        <v>0.1</v>
      </c>
      <c r="I30" s="43" t="str">
        <f>G30</f>
        <v>Tris8.5</v>
      </c>
      <c r="J30" s="51">
        <f>H30</f>
        <v>0.1</v>
      </c>
      <c r="K30" s="43" t="str">
        <f>I30</f>
        <v>Tris8.5</v>
      </c>
      <c r="L30" s="51">
        <f>J30</f>
        <v>0.1</v>
      </c>
      <c r="M30" s="78" t="str">
        <f>K30</f>
        <v>Tris8.5</v>
      </c>
      <c r="N30" s="79">
        <f>L30</f>
        <v>0.1</v>
      </c>
    </row>
    <row r="31" spans="2:14" ht="12" customHeight="1">
      <c r="B31" s="114"/>
      <c r="C31" s="74" t="str">
        <f>$C$20</f>
        <v>none</v>
      </c>
      <c r="D31" s="75">
        <f>$E$20</f>
        <v>0</v>
      </c>
      <c r="E31" s="43" t="str">
        <f>C31</f>
        <v>none</v>
      </c>
      <c r="F31" s="51">
        <f>D31</f>
        <v>0</v>
      </c>
      <c r="G31" s="43" t="str">
        <f>E31</f>
        <v>none</v>
      </c>
      <c r="H31" s="51">
        <f>F31</f>
        <v>0</v>
      </c>
      <c r="I31" s="43" t="str">
        <f>G31</f>
        <v>none</v>
      </c>
      <c r="J31" s="51">
        <f>H31</f>
        <v>0</v>
      </c>
      <c r="K31" s="43" t="str">
        <f>I31</f>
        <v>none</v>
      </c>
      <c r="L31" s="51">
        <f>J31</f>
        <v>0</v>
      </c>
      <c r="M31" s="78" t="str">
        <f>K31</f>
        <v>none</v>
      </c>
      <c r="N31" s="79">
        <f>L31</f>
        <v>0</v>
      </c>
    </row>
    <row r="32" spans="2:14" ht="12" customHeight="1">
      <c r="B32" s="115" t="s">
        <v>1</v>
      </c>
      <c r="C32" s="62" t="str">
        <f>$I$5</f>
        <v>PEG10000</v>
      </c>
      <c r="D32" s="50">
        <f>D27</f>
        <v>0.12</v>
      </c>
      <c r="E32" s="49" t="str">
        <f>$I$5</f>
        <v>PEG10000</v>
      </c>
      <c r="F32" s="50">
        <f>F27</f>
        <v>0.13</v>
      </c>
      <c r="G32" s="49" t="str">
        <f>$I$5</f>
        <v>PEG10000</v>
      </c>
      <c r="H32" s="50">
        <f>H27</f>
        <v>0.14</v>
      </c>
      <c r="I32" s="49" t="str">
        <f>$I$5</f>
        <v>PEG10000</v>
      </c>
      <c r="J32" s="50">
        <f>J27</f>
        <v>0.15000000000000002</v>
      </c>
      <c r="K32" s="49" t="str">
        <f>$I$5</f>
        <v>PEG10000</v>
      </c>
      <c r="L32" s="50">
        <f>L27</f>
        <v>0.16000000000000003</v>
      </c>
      <c r="M32" s="49" t="str">
        <f>$I$5</f>
        <v>PEG10000</v>
      </c>
      <c r="N32" s="63">
        <f>N27</f>
        <v>0.17000000000000004</v>
      </c>
    </row>
    <row r="33" spans="2:14" ht="12" customHeight="1">
      <c r="B33" s="114"/>
      <c r="C33" s="59" t="str">
        <f>$I$6</f>
        <v>ethyleneglycol</v>
      </c>
      <c r="D33" s="51">
        <f>D28+$N$6</f>
        <v>0.023333333333333334</v>
      </c>
      <c r="E33" s="43" t="str">
        <f>$I$6</f>
        <v>ethyleneglycol</v>
      </c>
      <c r="F33" s="51">
        <f>D33</f>
        <v>0.023333333333333334</v>
      </c>
      <c r="G33" s="43" t="str">
        <f>$I$6</f>
        <v>ethyleneglycol</v>
      </c>
      <c r="H33" s="51">
        <f>F33</f>
        <v>0.023333333333333334</v>
      </c>
      <c r="I33" s="43" t="str">
        <f>$I$6</f>
        <v>ethyleneglycol</v>
      </c>
      <c r="J33" s="51">
        <f>H33</f>
        <v>0.023333333333333334</v>
      </c>
      <c r="K33" s="43" t="str">
        <f>$I$6</f>
        <v>ethyleneglycol</v>
      </c>
      <c r="L33" s="51">
        <f>J33</f>
        <v>0.023333333333333334</v>
      </c>
      <c r="M33" s="43" t="str">
        <f>$I$6</f>
        <v>ethyleneglycol</v>
      </c>
      <c r="N33" s="64">
        <f>L33</f>
        <v>0.023333333333333334</v>
      </c>
    </row>
    <row r="34" spans="2:14" ht="12" customHeight="1">
      <c r="B34" s="114"/>
      <c r="C34" s="59" t="str">
        <f aca="true" t="shared" si="0" ref="C34:N34">C29</f>
        <v>MgCl2</v>
      </c>
      <c r="D34" s="51">
        <f t="shared" si="0"/>
        <v>0.2</v>
      </c>
      <c r="E34" s="43" t="str">
        <f t="shared" si="0"/>
        <v>MgCl2</v>
      </c>
      <c r="F34" s="51">
        <f t="shared" si="0"/>
        <v>0.2</v>
      </c>
      <c r="G34" s="43" t="str">
        <f t="shared" si="0"/>
        <v>MgCl2</v>
      </c>
      <c r="H34" s="51">
        <f t="shared" si="0"/>
        <v>0.2</v>
      </c>
      <c r="I34" s="43" t="str">
        <f t="shared" si="0"/>
        <v>MgCl2</v>
      </c>
      <c r="J34" s="51">
        <f t="shared" si="0"/>
        <v>0.2</v>
      </c>
      <c r="K34" s="43" t="str">
        <f t="shared" si="0"/>
        <v>MgCl2</v>
      </c>
      <c r="L34" s="51">
        <f t="shared" si="0"/>
        <v>0.2</v>
      </c>
      <c r="M34" s="43" t="str">
        <f t="shared" si="0"/>
        <v>MgCl2</v>
      </c>
      <c r="N34" s="64">
        <f t="shared" si="0"/>
        <v>0.2</v>
      </c>
    </row>
    <row r="35" spans="2:14" ht="12" customHeight="1">
      <c r="B35" s="114"/>
      <c r="C35" s="59" t="str">
        <f aca="true" t="shared" si="1" ref="C35:N35">C30</f>
        <v>Tris8.5</v>
      </c>
      <c r="D35" s="51">
        <f t="shared" si="1"/>
        <v>0.1</v>
      </c>
      <c r="E35" s="43" t="str">
        <f t="shared" si="1"/>
        <v>Tris8.5</v>
      </c>
      <c r="F35" s="51">
        <f t="shared" si="1"/>
        <v>0.1</v>
      </c>
      <c r="G35" s="43" t="str">
        <f t="shared" si="1"/>
        <v>Tris8.5</v>
      </c>
      <c r="H35" s="51">
        <f t="shared" si="1"/>
        <v>0.1</v>
      </c>
      <c r="I35" s="43" t="str">
        <f t="shared" si="1"/>
        <v>Tris8.5</v>
      </c>
      <c r="J35" s="51">
        <f t="shared" si="1"/>
        <v>0.1</v>
      </c>
      <c r="K35" s="43" t="str">
        <f t="shared" si="1"/>
        <v>Tris8.5</v>
      </c>
      <c r="L35" s="51">
        <f t="shared" si="1"/>
        <v>0.1</v>
      </c>
      <c r="M35" s="43" t="str">
        <f t="shared" si="1"/>
        <v>Tris8.5</v>
      </c>
      <c r="N35" s="64">
        <f t="shared" si="1"/>
        <v>0.1</v>
      </c>
    </row>
    <row r="36" spans="2:14" ht="12" customHeight="1">
      <c r="B36" s="117"/>
      <c r="C36" s="59" t="str">
        <f aca="true" t="shared" si="2" ref="C36:N36">C31</f>
        <v>none</v>
      </c>
      <c r="D36" s="51">
        <f>D31</f>
        <v>0</v>
      </c>
      <c r="E36" s="43" t="str">
        <f t="shared" si="2"/>
        <v>none</v>
      </c>
      <c r="F36" s="51">
        <f t="shared" si="2"/>
        <v>0</v>
      </c>
      <c r="G36" s="43" t="str">
        <f t="shared" si="2"/>
        <v>none</v>
      </c>
      <c r="H36" s="51">
        <f t="shared" si="2"/>
        <v>0</v>
      </c>
      <c r="I36" s="43" t="str">
        <f t="shared" si="2"/>
        <v>none</v>
      </c>
      <c r="J36" s="51">
        <f t="shared" si="2"/>
        <v>0</v>
      </c>
      <c r="K36" s="43" t="str">
        <f t="shared" si="2"/>
        <v>none</v>
      </c>
      <c r="L36" s="51">
        <f t="shared" si="2"/>
        <v>0</v>
      </c>
      <c r="M36" s="43" t="str">
        <f t="shared" si="2"/>
        <v>none</v>
      </c>
      <c r="N36" s="64">
        <f t="shared" si="2"/>
        <v>0</v>
      </c>
    </row>
    <row r="37" spans="2:14" ht="12" customHeight="1">
      <c r="B37" s="115" t="s">
        <v>2</v>
      </c>
      <c r="C37" s="62" t="str">
        <f>$I$5</f>
        <v>PEG10000</v>
      </c>
      <c r="D37" s="50">
        <f>D32</f>
        <v>0.12</v>
      </c>
      <c r="E37" s="49" t="str">
        <f>$I$5</f>
        <v>PEG10000</v>
      </c>
      <c r="F37" s="50">
        <f>F32</f>
        <v>0.13</v>
      </c>
      <c r="G37" s="49" t="str">
        <f>$I$5</f>
        <v>PEG10000</v>
      </c>
      <c r="H37" s="50">
        <f>H32</f>
        <v>0.14</v>
      </c>
      <c r="I37" s="49" t="str">
        <f>$I$5</f>
        <v>PEG10000</v>
      </c>
      <c r="J37" s="50">
        <f>J32</f>
        <v>0.15000000000000002</v>
      </c>
      <c r="K37" s="49" t="str">
        <f>$I$5</f>
        <v>PEG10000</v>
      </c>
      <c r="L37" s="50">
        <f>L32</f>
        <v>0.16000000000000003</v>
      </c>
      <c r="M37" s="49" t="str">
        <f>$I$5</f>
        <v>PEG10000</v>
      </c>
      <c r="N37" s="63">
        <f>N32</f>
        <v>0.17000000000000004</v>
      </c>
    </row>
    <row r="38" spans="2:14" ht="12" customHeight="1">
      <c r="B38" s="114"/>
      <c r="C38" s="59" t="str">
        <f>$I$6</f>
        <v>ethyleneglycol</v>
      </c>
      <c r="D38" s="51">
        <f>D33+$N$6</f>
        <v>0.04666666666666667</v>
      </c>
      <c r="E38" s="43" t="str">
        <f>$I$6</f>
        <v>ethyleneglycol</v>
      </c>
      <c r="F38" s="51">
        <f>D38</f>
        <v>0.04666666666666667</v>
      </c>
      <c r="G38" s="43" t="str">
        <f>$I$6</f>
        <v>ethyleneglycol</v>
      </c>
      <c r="H38" s="51">
        <f>F38</f>
        <v>0.04666666666666667</v>
      </c>
      <c r="I38" s="43" t="str">
        <f>$I$6</f>
        <v>ethyleneglycol</v>
      </c>
      <c r="J38" s="51">
        <f>H38</f>
        <v>0.04666666666666667</v>
      </c>
      <c r="K38" s="43" t="str">
        <f>$I$6</f>
        <v>ethyleneglycol</v>
      </c>
      <c r="L38" s="51">
        <f>J38</f>
        <v>0.04666666666666667</v>
      </c>
      <c r="M38" s="43" t="str">
        <f>$I$6</f>
        <v>ethyleneglycol</v>
      </c>
      <c r="N38" s="64">
        <f>L38</f>
        <v>0.04666666666666667</v>
      </c>
    </row>
    <row r="39" spans="2:14" ht="12" customHeight="1">
      <c r="B39" s="114"/>
      <c r="C39" s="59" t="str">
        <f aca="true" t="shared" si="3" ref="C39:N39">C34</f>
        <v>MgCl2</v>
      </c>
      <c r="D39" s="51">
        <f t="shared" si="3"/>
        <v>0.2</v>
      </c>
      <c r="E39" s="43" t="str">
        <f t="shared" si="3"/>
        <v>MgCl2</v>
      </c>
      <c r="F39" s="51">
        <f t="shared" si="3"/>
        <v>0.2</v>
      </c>
      <c r="G39" s="43" t="str">
        <f t="shared" si="3"/>
        <v>MgCl2</v>
      </c>
      <c r="H39" s="51">
        <f t="shared" si="3"/>
        <v>0.2</v>
      </c>
      <c r="I39" s="43" t="str">
        <f t="shared" si="3"/>
        <v>MgCl2</v>
      </c>
      <c r="J39" s="51">
        <f t="shared" si="3"/>
        <v>0.2</v>
      </c>
      <c r="K39" s="43" t="str">
        <f t="shared" si="3"/>
        <v>MgCl2</v>
      </c>
      <c r="L39" s="51">
        <f t="shared" si="3"/>
        <v>0.2</v>
      </c>
      <c r="M39" s="43" t="str">
        <f t="shared" si="3"/>
        <v>MgCl2</v>
      </c>
      <c r="N39" s="64">
        <f t="shared" si="3"/>
        <v>0.2</v>
      </c>
    </row>
    <row r="40" spans="2:14" ht="12" customHeight="1">
      <c r="B40" s="114"/>
      <c r="C40" s="59" t="str">
        <f aca="true" t="shared" si="4" ref="C40:N40">C35</f>
        <v>Tris8.5</v>
      </c>
      <c r="D40" s="51">
        <f t="shared" si="4"/>
        <v>0.1</v>
      </c>
      <c r="E40" s="43" t="str">
        <f t="shared" si="4"/>
        <v>Tris8.5</v>
      </c>
      <c r="F40" s="51">
        <f t="shared" si="4"/>
        <v>0.1</v>
      </c>
      <c r="G40" s="43" t="str">
        <f t="shared" si="4"/>
        <v>Tris8.5</v>
      </c>
      <c r="H40" s="51">
        <f t="shared" si="4"/>
        <v>0.1</v>
      </c>
      <c r="I40" s="43" t="str">
        <f t="shared" si="4"/>
        <v>Tris8.5</v>
      </c>
      <c r="J40" s="51">
        <f t="shared" si="4"/>
        <v>0.1</v>
      </c>
      <c r="K40" s="43" t="str">
        <f t="shared" si="4"/>
        <v>Tris8.5</v>
      </c>
      <c r="L40" s="51">
        <f t="shared" si="4"/>
        <v>0.1</v>
      </c>
      <c r="M40" s="43" t="str">
        <f t="shared" si="4"/>
        <v>Tris8.5</v>
      </c>
      <c r="N40" s="64">
        <f t="shared" si="4"/>
        <v>0.1</v>
      </c>
    </row>
    <row r="41" spans="2:14" ht="12" customHeight="1">
      <c r="B41" s="117"/>
      <c r="C41" s="59" t="str">
        <f aca="true" t="shared" si="5" ref="C41:N41">C36</f>
        <v>none</v>
      </c>
      <c r="D41" s="51">
        <f t="shared" si="5"/>
        <v>0</v>
      </c>
      <c r="E41" s="43" t="str">
        <f t="shared" si="5"/>
        <v>none</v>
      </c>
      <c r="F41" s="51">
        <f t="shared" si="5"/>
        <v>0</v>
      </c>
      <c r="G41" s="43" t="str">
        <f t="shared" si="5"/>
        <v>none</v>
      </c>
      <c r="H41" s="51">
        <f t="shared" si="5"/>
        <v>0</v>
      </c>
      <c r="I41" s="43" t="str">
        <f t="shared" si="5"/>
        <v>none</v>
      </c>
      <c r="J41" s="51">
        <f t="shared" si="5"/>
        <v>0</v>
      </c>
      <c r="K41" s="43" t="str">
        <f t="shared" si="5"/>
        <v>none</v>
      </c>
      <c r="L41" s="51">
        <f t="shared" si="5"/>
        <v>0</v>
      </c>
      <c r="M41" s="43" t="str">
        <f t="shared" si="5"/>
        <v>none</v>
      </c>
      <c r="N41" s="64">
        <f t="shared" si="5"/>
        <v>0</v>
      </c>
    </row>
    <row r="42" spans="2:14" ht="12" customHeight="1">
      <c r="B42" s="115" t="s">
        <v>3</v>
      </c>
      <c r="C42" s="80" t="str">
        <f>$I$5</f>
        <v>PEG10000</v>
      </c>
      <c r="D42" s="81">
        <f>D37</f>
        <v>0.12</v>
      </c>
      <c r="E42" s="49" t="str">
        <f>$I$5</f>
        <v>PEG10000</v>
      </c>
      <c r="F42" s="50">
        <f>F37</f>
        <v>0.13</v>
      </c>
      <c r="G42" s="49" t="str">
        <f>$I$5</f>
        <v>PEG10000</v>
      </c>
      <c r="H42" s="50">
        <f>H37</f>
        <v>0.14</v>
      </c>
      <c r="I42" s="49" t="str">
        <f>$I$5</f>
        <v>PEG10000</v>
      </c>
      <c r="J42" s="50">
        <f>J37</f>
        <v>0.15000000000000002</v>
      </c>
      <c r="K42" s="49" t="str">
        <f>$I$5</f>
        <v>PEG10000</v>
      </c>
      <c r="L42" s="50">
        <f>L37</f>
        <v>0.16000000000000003</v>
      </c>
      <c r="M42" s="66" t="str">
        <f>$I$5</f>
        <v>PEG10000</v>
      </c>
      <c r="N42" s="67">
        <f>N37</f>
        <v>0.17000000000000004</v>
      </c>
    </row>
    <row r="43" spans="2:14" ht="12" customHeight="1">
      <c r="B43" s="114"/>
      <c r="C43" s="82" t="str">
        <f>$I$6</f>
        <v>ethyleneglycol</v>
      </c>
      <c r="D43" s="83">
        <f>D38+$N$6</f>
        <v>0.07</v>
      </c>
      <c r="E43" s="43" t="str">
        <f>$I$6</f>
        <v>ethyleneglycol</v>
      </c>
      <c r="F43" s="51">
        <f>D43</f>
        <v>0.07</v>
      </c>
      <c r="G43" s="43" t="str">
        <f>$I$6</f>
        <v>ethyleneglycol</v>
      </c>
      <c r="H43" s="51">
        <f>F43</f>
        <v>0.07</v>
      </c>
      <c r="I43" s="43" t="str">
        <f>$I$6</f>
        <v>ethyleneglycol</v>
      </c>
      <c r="J43" s="51">
        <f>H43</f>
        <v>0.07</v>
      </c>
      <c r="K43" s="43" t="str">
        <f>$I$6</f>
        <v>ethyleneglycol</v>
      </c>
      <c r="L43" s="51">
        <f>J43</f>
        <v>0.07</v>
      </c>
      <c r="M43" s="68" t="str">
        <f>$I$6</f>
        <v>ethyleneglycol</v>
      </c>
      <c r="N43" s="69">
        <f>L43</f>
        <v>0.07</v>
      </c>
    </row>
    <row r="44" spans="2:14" ht="12" customHeight="1">
      <c r="B44" s="114"/>
      <c r="C44" s="82" t="str">
        <f aca="true" t="shared" si="6" ref="C44:N44">C39</f>
        <v>MgCl2</v>
      </c>
      <c r="D44" s="83">
        <f t="shared" si="6"/>
        <v>0.2</v>
      </c>
      <c r="E44" s="43" t="str">
        <f t="shared" si="6"/>
        <v>MgCl2</v>
      </c>
      <c r="F44" s="51">
        <f t="shared" si="6"/>
        <v>0.2</v>
      </c>
      <c r="G44" s="43" t="str">
        <f t="shared" si="6"/>
        <v>MgCl2</v>
      </c>
      <c r="H44" s="51">
        <f t="shared" si="6"/>
        <v>0.2</v>
      </c>
      <c r="I44" s="43" t="str">
        <f t="shared" si="6"/>
        <v>MgCl2</v>
      </c>
      <c r="J44" s="51">
        <f t="shared" si="6"/>
        <v>0.2</v>
      </c>
      <c r="K44" s="43" t="str">
        <f t="shared" si="6"/>
        <v>MgCl2</v>
      </c>
      <c r="L44" s="51">
        <f t="shared" si="6"/>
        <v>0.2</v>
      </c>
      <c r="M44" s="68" t="str">
        <f t="shared" si="6"/>
        <v>MgCl2</v>
      </c>
      <c r="N44" s="69">
        <f t="shared" si="6"/>
        <v>0.2</v>
      </c>
    </row>
    <row r="45" spans="2:14" ht="12" customHeight="1">
      <c r="B45" s="114"/>
      <c r="C45" s="82" t="str">
        <f aca="true" t="shared" si="7" ref="C45:N45">C40</f>
        <v>Tris8.5</v>
      </c>
      <c r="D45" s="83">
        <f t="shared" si="7"/>
        <v>0.1</v>
      </c>
      <c r="E45" s="43" t="str">
        <f t="shared" si="7"/>
        <v>Tris8.5</v>
      </c>
      <c r="F45" s="51">
        <f t="shared" si="7"/>
        <v>0.1</v>
      </c>
      <c r="G45" s="43" t="str">
        <f t="shared" si="7"/>
        <v>Tris8.5</v>
      </c>
      <c r="H45" s="51">
        <f t="shared" si="7"/>
        <v>0.1</v>
      </c>
      <c r="I45" s="43" t="str">
        <f t="shared" si="7"/>
        <v>Tris8.5</v>
      </c>
      <c r="J45" s="51">
        <f t="shared" si="7"/>
        <v>0.1</v>
      </c>
      <c r="K45" s="43" t="str">
        <f t="shared" si="7"/>
        <v>Tris8.5</v>
      </c>
      <c r="L45" s="51">
        <f t="shared" si="7"/>
        <v>0.1</v>
      </c>
      <c r="M45" s="68" t="str">
        <f t="shared" si="7"/>
        <v>Tris8.5</v>
      </c>
      <c r="N45" s="69">
        <f t="shared" si="7"/>
        <v>0.1</v>
      </c>
    </row>
    <row r="46" spans="2:14" ht="12" customHeight="1" thickBot="1">
      <c r="B46" s="116"/>
      <c r="C46" s="84" t="str">
        <f aca="true" t="shared" si="8" ref="C46:N46">C41</f>
        <v>none</v>
      </c>
      <c r="D46" s="85">
        <f t="shared" si="8"/>
        <v>0</v>
      </c>
      <c r="E46" s="47" t="str">
        <f t="shared" si="8"/>
        <v>none</v>
      </c>
      <c r="F46" s="48">
        <f t="shared" si="8"/>
        <v>0</v>
      </c>
      <c r="G46" s="47" t="str">
        <f t="shared" si="8"/>
        <v>none</v>
      </c>
      <c r="H46" s="48">
        <f t="shared" si="8"/>
        <v>0</v>
      </c>
      <c r="I46" s="47" t="str">
        <f t="shared" si="8"/>
        <v>none</v>
      </c>
      <c r="J46" s="48">
        <f>J41</f>
        <v>0</v>
      </c>
      <c r="K46" s="47" t="str">
        <f t="shared" si="8"/>
        <v>none</v>
      </c>
      <c r="L46" s="48">
        <f t="shared" si="8"/>
        <v>0</v>
      </c>
      <c r="M46" s="70" t="str">
        <f t="shared" si="8"/>
        <v>none</v>
      </c>
      <c r="N46" s="71">
        <f t="shared" si="8"/>
        <v>0</v>
      </c>
    </row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</sheetData>
  <sheetProtection/>
  <mergeCells count="30">
    <mergeCell ref="B27:B31"/>
    <mergeCell ref="B42:B46"/>
    <mergeCell ref="I25:J25"/>
    <mergeCell ref="B37:B41"/>
    <mergeCell ref="B32:B36"/>
    <mergeCell ref="L14:N14"/>
    <mergeCell ref="C25:D25"/>
    <mergeCell ref="E25:F25"/>
    <mergeCell ref="G25:H25"/>
    <mergeCell ref="C14:E14"/>
    <mergeCell ref="F14:H14"/>
    <mergeCell ref="K25:L25"/>
    <mergeCell ref="M25:N25"/>
    <mergeCell ref="I14:K14"/>
    <mergeCell ref="C2:D3"/>
    <mergeCell ref="E8:F8"/>
    <mergeCell ref="E9:F9"/>
    <mergeCell ref="E7:F7"/>
    <mergeCell ref="E6:F6"/>
    <mergeCell ref="E5:F5"/>
    <mergeCell ref="E4:F4"/>
    <mergeCell ref="E2:F3"/>
    <mergeCell ref="I6:J6"/>
    <mergeCell ref="I4:J4"/>
    <mergeCell ref="I5:J5"/>
    <mergeCell ref="I12:J12"/>
    <mergeCell ref="I9:J9"/>
    <mergeCell ref="I10:J10"/>
    <mergeCell ref="I11:J11"/>
    <mergeCell ref="E10:F10"/>
  </mergeCells>
  <conditionalFormatting sqref="L5:M7 L10:L13">
    <cfRule type="cellIs" priority="1" dxfId="0" operator="greaterThan" stopIfTrue="1">
      <formula>Applet!$K5</formula>
    </cfRule>
  </conditionalFormatting>
  <conditionalFormatting sqref="M21:M23 D21:D23 G21:G23 J21:J23">
    <cfRule type="cellIs" priority="2" dxfId="0" operator="lessThan" stopIfTrue="1">
      <formula>0</formula>
    </cfRule>
  </conditionalFormatting>
  <printOptions horizontalCentered="1" verticalCentered="1"/>
  <pageMargins left="0.4330708661417323" right="0.5511811023622047" top="0.5118110236220472" bottom="0.5118110236220472" header="0.5118110236220472" footer="0.5118110236220472"/>
  <pageSetup fitToHeight="1" fitToWidth="1" horizontalDpi="600" verticalDpi="600" orientation="portrait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2"/>
  <sheetViews>
    <sheetView workbookViewId="0" topLeftCell="A1">
      <selection activeCell="A26" sqref="A26"/>
    </sheetView>
  </sheetViews>
  <sheetFormatPr defaultColWidth="8.8515625" defaultRowHeight="12.75"/>
  <cols>
    <col min="1" max="1" width="42.140625" style="0" bestFit="1" customWidth="1"/>
  </cols>
  <sheetData>
    <row r="1" ht="12">
      <c r="A1" t="s">
        <v>46</v>
      </c>
    </row>
    <row r="2" ht="12">
      <c r="A2" t="s">
        <v>47</v>
      </c>
    </row>
    <row r="3" ht="12">
      <c r="A3" t="s">
        <v>48</v>
      </c>
    </row>
    <row r="4" ht="12">
      <c r="A4" t="s">
        <v>49</v>
      </c>
    </row>
    <row r="7" ht="12">
      <c r="A7" t="s">
        <v>50</v>
      </c>
    </row>
    <row r="8" ht="12">
      <c r="A8" t="s">
        <v>51</v>
      </c>
    </row>
    <row r="9" ht="12">
      <c r="A9" t="s">
        <v>52</v>
      </c>
    </row>
    <row r="10" ht="12">
      <c r="A10" t="s">
        <v>53</v>
      </c>
    </row>
    <row r="13" ht="12">
      <c r="A13" t="s">
        <v>54</v>
      </c>
    </row>
    <row r="14" ht="12">
      <c r="A14" t="s">
        <v>55</v>
      </c>
    </row>
    <row r="15" ht="12">
      <c r="A15" t="s">
        <v>56</v>
      </c>
    </row>
    <row r="16" ht="12">
      <c r="A16" t="s">
        <v>57</v>
      </c>
    </row>
    <row r="19" ht="12">
      <c r="A19" t="s">
        <v>58</v>
      </c>
    </row>
    <row r="20" ht="12">
      <c r="A20" t="s">
        <v>59</v>
      </c>
    </row>
    <row r="21" ht="12">
      <c r="A21" t="s">
        <v>60</v>
      </c>
    </row>
    <row r="22" ht="12">
      <c r="A22" t="s">
        <v>61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West</dc:creator>
  <cp:keywords/>
  <dc:description/>
  <cp:lastModifiedBy>iMac Intel 2007/IT/13</cp:lastModifiedBy>
  <cp:lastPrinted>2011-01-18T16:34:41Z</cp:lastPrinted>
  <dcterms:created xsi:type="dcterms:W3CDTF">2006-04-27T20:38:01Z</dcterms:created>
  <dcterms:modified xsi:type="dcterms:W3CDTF">2015-10-26T11:52:08Z</dcterms:modified>
  <cp:category/>
  <cp:version/>
  <cp:contentType/>
  <cp:contentStatus/>
</cp:coreProperties>
</file>