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8420" yWindow="600" windowWidth="20420" windowHeight="17280" tabRatio="500"/>
  </bookViews>
  <sheets>
    <sheet name="INTRO" sheetId="3" r:id="rId1"/>
    <sheet name="FORMULATION" sheetId="2" r:id="rId2"/>
    <sheet name="SCORING" sheetId="6" r:id="rId3"/>
  </sheets>
  <definedNames>
    <definedName name="_xlnm.Print_Area" localSheetId="1">FORMULATION!$A$1:$Q$110</definedName>
  </definedNames>
  <calcPr calcId="140001" refMode="R1C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9" i="2" l="1"/>
  <c r="S9" i="2"/>
  <c r="T9" i="2"/>
  <c r="X9" i="2"/>
  <c r="U9" i="2"/>
  <c r="Y9" i="2"/>
  <c r="Z9" i="2"/>
  <c r="P9" i="2"/>
  <c r="W8" i="2"/>
  <c r="P8" i="2"/>
  <c r="F110" i="2"/>
  <c r="F109" i="2"/>
  <c r="F108" i="2"/>
  <c r="F107" i="2"/>
  <c r="F98" i="2"/>
  <c r="F97" i="2"/>
  <c r="F96" i="2"/>
  <c r="F95" i="2"/>
  <c r="F86" i="2"/>
  <c r="F85" i="2"/>
  <c r="F84" i="2"/>
  <c r="F83" i="2"/>
  <c r="F74" i="2"/>
  <c r="F73" i="2"/>
  <c r="F72" i="2"/>
  <c r="F71" i="2"/>
  <c r="S6" i="2"/>
  <c r="T6" i="2"/>
  <c r="F75" i="2"/>
  <c r="F67" i="2"/>
  <c r="W11" i="2"/>
  <c r="P11" i="2"/>
  <c r="S3" i="2"/>
  <c r="T3" i="2"/>
  <c r="X3" i="2"/>
  <c r="U3" i="2"/>
  <c r="Y3" i="2"/>
  <c r="Z3" i="2"/>
  <c r="W3" i="2"/>
  <c r="P3" i="2"/>
  <c r="W4" i="2"/>
  <c r="S4" i="2"/>
  <c r="T4" i="2"/>
  <c r="X4" i="2"/>
  <c r="U4" i="2"/>
  <c r="Y4" i="2"/>
  <c r="Z4" i="2"/>
  <c r="P4" i="2"/>
  <c r="W5" i="2"/>
  <c r="S5" i="2"/>
  <c r="T5" i="2"/>
  <c r="X5" i="2"/>
  <c r="U5" i="2"/>
  <c r="Y5" i="2"/>
  <c r="Z5" i="2"/>
  <c r="P5" i="2"/>
  <c r="W6" i="2"/>
  <c r="X6" i="2"/>
  <c r="U6" i="2"/>
  <c r="Y6" i="2"/>
  <c r="Z6" i="2"/>
  <c r="P6" i="2"/>
  <c r="W7" i="2"/>
  <c r="S7" i="2"/>
  <c r="T7" i="2"/>
  <c r="X7" i="2"/>
  <c r="U7" i="2"/>
  <c r="Y7" i="2"/>
  <c r="Z7" i="2"/>
  <c r="P7" i="2"/>
  <c r="S8" i="2"/>
  <c r="T8" i="2"/>
  <c r="X8" i="2"/>
  <c r="U8" i="2"/>
  <c r="Y8" i="2"/>
  <c r="Z8" i="2"/>
  <c r="W12" i="2"/>
  <c r="P12" i="2"/>
  <c r="F9" i="2"/>
  <c r="R110" i="2"/>
  <c r="R106" i="2"/>
  <c r="R102" i="2"/>
  <c r="R62" i="2"/>
  <c r="R58" i="2"/>
  <c r="R54" i="2"/>
  <c r="T12" i="2"/>
  <c r="T11" i="2"/>
  <c r="F106" i="2"/>
  <c r="F105" i="2"/>
  <c r="F104" i="2"/>
  <c r="F103" i="2"/>
  <c r="F94" i="2"/>
  <c r="F93" i="2"/>
  <c r="F92" i="2"/>
  <c r="F91" i="2"/>
  <c r="F82" i="2"/>
  <c r="F81" i="2"/>
  <c r="F80" i="2"/>
  <c r="F79" i="2"/>
  <c r="F70" i="2"/>
  <c r="F69" i="2"/>
  <c r="F68" i="2"/>
  <c r="F102" i="2"/>
  <c r="F101" i="2"/>
  <c r="F100" i="2"/>
  <c r="F99" i="2"/>
  <c r="F90" i="2"/>
  <c r="F89" i="2"/>
  <c r="F88" i="2"/>
  <c r="F87" i="2"/>
  <c r="F78" i="2"/>
  <c r="F77" i="2"/>
  <c r="F76" i="2"/>
  <c r="F66" i="2"/>
  <c r="F65" i="2"/>
  <c r="F64" i="2"/>
  <c r="F63" i="2"/>
  <c r="F62" i="2"/>
  <c r="F61" i="2"/>
  <c r="F60" i="2"/>
  <c r="F59" i="2"/>
  <c r="F50" i="2"/>
  <c r="F49" i="2"/>
  <c r="F48" i="2"/>
  <c r="F47" i="2"/>
  <c r="F38" i="2"/>
  <c r="F37" i="2"/>
  <c r="F36" i="2"/>
  <c r="F35" i="2"/>
  <c r="F26" i="2"/>
  <c r="F25" i="2"/>
  <c r="F24" i="2"/>
  <c r="F23" i="2"/>
  <c r="F58" i="2"/>
  <c r="F57" i="2"/>
  <c r="F56" i="2"/>
  <c r="F55" i="2"/>
  <c r="F46" i="2"/>
  <c r="F45" i="2"/>
  <c r="F44" i="2"/>
  <c r="F43" i="2"/>
  <c r="F34" i="2"/>
  <c r="F33" i="2"/>
  <c r="F32" i="2"/>
  <c r="F31" i="2"/>
  <c r="F22" i="2"/>
  <c r="F21" i="2"/>
  <c r="F20" i="2"/>
  <c r="F19" i="2"/>
  <c r="I52" i="2"/>
  <c r="F54" i="2"/>
  <c r="F53" i="2"/>
  <c r="F52" i="2"/>
  <c r="F51" i="2"/>
  <c r="F42" i="2"/>
  <c r="F41" i="2"/>
  <c r="F40" i="2"/>
  <c r="F39" i="2"/>
  <c r="F30" i="2"/>
  <c r="F29" i="2"/>
  <c r="F28" i="2"/>
  <c r="F27" i="2"/>
  <c r="F18" i="2"/>
  <c r="F17" i="2"/>
  <c r="F16" i="2"/>
  <c r="F15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7" i="2"/>
  <c r="I16" i="2"/>
  <c r="I18" i="2"/>
  <c r="I15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29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83" i="2"/>
  <c r="P95" i="2"/>
  <c r="P94" i="2"/>
  <c r="P93" i="2"/>
  <c r="P92" i="2"/>
  <c r="P91" i="2"/>
  <c r="P90" i="2"/>
  <c r="P89" i="2"/>
  <c r="P88" i="2"/>
  <c r="P87" i="2"/>
  <c r="P86" i="2"/>
  <c r="P85" i="2"/>
  <c r="P84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N83" i="2"/>
  <c r="N95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4" i="2"/>
  <c r="N93" i="2"/>
  <c r="N92" i="2"/>
  <c r="N91" i="2"/>
  <c r="N90" i="2"/>
  <c r="N89" i="2"/>
  <c r="N88" i="2"/>
  <c r="N87" i="2"/>
  <c r="N86" i="2"/>
  <c r="N85" i="2"/>
  <c r="N84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70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3" i="2"/>
  <c r="K89" i="2"/>
  <c r="K88" i="2"/>
  <c r="K87" i="2"/>
  <c r="K86" i="2"/>
  <c r="K85" i="2"/>
  <c r="K84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63" i="2"/>
  <c r="J70" i="2"/>
  <c r="J69" i="2"/>
  <c r="J68" i="2"/>
  <c r="J67" i="2"/>
  <c r="J66" i="2"/>
  <c r="J65" i="2"/>
  <c r="J64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G84" i="2"/>
  <c r="G46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85" i="2"/>
  <c r="G86" i="2"/>
  <c r="G98" i="2"/>
  <c r="G97" i="2"/>
  <c r="G96" i="2"/>
  <c r="G95" i="2"/>
  <c r="G94" i="2"/>
  <c r="G93" i="2"/>
  <c r="G92" i="2"/>
  <c r="G91" i="2"/>
  <c r="G90" i="2"/>
  <c r="G89" i="2"/>
  <c r="G88" i="2"/>
  <c r="G87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</calcChain>
</file>

<file path=xl/sharedStrings.xml><?xml version="1.0" encoding="utf-8"?>
<sst xmlns="http://schemas.openxmlformats.org/spreadsheetml/2006/main" count="276" uniqueCount="175">
  <si>
    <t>F09</t>
  </si>
  <si>
    <t>E09</t>
  </si>
  <si>
    <t>Well</t>
  </si>
  <si>
    <t>A1</t>
  </si>
  <si>
    <t>A2</t>
  </si>
  <si>
    <t>A3</t>
  </si>
  <si>
    <t>A4</t>
  </si>
  <si>
    <t>A5</t>
  </si>
  <si>
    <t>A6</t>
  </si>
  <si>
    <t>A7</t>
  </si>
  <si>
    <t>A8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</si>
  <si>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</si>
  <si>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</si>
  <si>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</si>
  <si>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</si>
  <si>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</si>
  <si>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</si>
  <si>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</si>
  <si>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</si>
  <si>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</si>
  <si>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</si>
  <si>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</si>
  <si>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</si>
  <si>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</si>
  <si>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</si>
  <si>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</si>
  <si>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</si>
  <si>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</si>
  <si>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</si>
  <si>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</si>
  <si>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</si>
  <si>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</si>
  <si>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</si>
  <si>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</si>
  <si>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</si>
  <si>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</si>
  <si>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</si>
  <si>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</si>
  <si>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</si>
  <si>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</si>
  <si>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</si>
  <si>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</si>
  <si>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</si>
  <si>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</si>
  <si>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</si>
  <si>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</si>
  <si>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</si>
  <si>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</si>
  <si>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</si>
  <si>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</si>
  <si>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</si>
  <si>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</si>
  <si>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</si>
  <si>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</si>
  <si>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</si>
  <si>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</si>
  <si>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</si>
  <si>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</si>
  <si>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</si>
  <si>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</si>
  <si>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</si>
  <si>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</si>
  <si>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</si>
  <si>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</si>
  <si>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</si>
  <si>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</si>
  <si>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</si>
  <si>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</si>
  <si>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</si>
  <si>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</si>
  <si>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</si>
  <si>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</si>
  <si>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</si>
  <si>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</si>
  <si>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</si>
  <si>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</si>
  <si>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</si>
  <si>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</si>
  <si>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</si>
  <si>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</si>
  <si>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</si>
  <si>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</si>
  <si>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</si>
  <si>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</si>
  <si>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</si>
  <si>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</si>
  <si>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</si>
  <si>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</si>
  <si>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H10</t>
  </si>
  <si>
    <t>H11</t>
  </si>
  <si>
    <t>H12</t>
  </si>
  <si>
    <t>A09</t>
  </si>
  <si>
    <t>B09</t>
  </si>
  <si>
    <t>C09</t>
  </si>
  <si>
    <t>D09</t>
  </si>
  <si>
    <t>G09</t>
  </si>
  <si>
    <t>H09</t>
  </si>
  <si>
    <t>A</t>
  </si>
  <si>
    <t>B</t>
  </si>
  <si>
    <t>C</t>
  </si>
  <si>
    <t>D</t>
  </si>
  <si>
    <t>E</t>
  </si>
  <si>
    <t>F</t>
  </si>
  <si>
    <t>G</t>
  </si>
  <si>
    <t>H</t>
  </si>
  <si>
    <t>α</t>
  </si>
  <si>
    <t>β</t>
  </si>
  <si>
    <t>γ</t>
  </si>
  <si>
    <t>δ</t>
  </si>
  <si>
    <t>M</t>
  </si>
  <si>
    <t>% v/v</t>
  </si>
  <si>
    <t>% w/v</t>
  </si>
  <si>
    <t>AMS</t>
  </si>
  <si>
    <t>NaCl</t>
  </si>
  <si>
    <t>2-propanol</t>
  </si>
  <si>
    <t>unit</t>
  </si>
  <si>
    <t>stock</t>
  </si>
  <si>
    <t>MgSO4</t>
  </si>
  <si>
    <t>1-6</t>
  </si>
  <si>
    <t>min.</t>
  </si>
  <si>
    <t>max.</t>
  </si>
  <si>
    <t>fixed</t>
  </si>
  <si>
    <t>Screen</t>
  </si>
  <si>
    <t>Date</t>
  </si>
  <si>
    <t>Concentration</t>
  </si>
  <si>
    <t>Sample</t>
  </si>
  <si>
    <t>Plate</t>
  </si>
  <si>
    <t>MRC</t>
  </si>
  <si>
    <t>nber</t>
  </si>
  <si>
    <t>Formulation of delta screens can be generated on the Tab FORMULATION by entering the variables in the yellow cells.</t>
  </si>
  <si>
    <t>component</t>
  </si>
  <si>
    <t>step</t>
  </si>
  <si>
    <t>no</t>
  </si>
  <si>
    <t>Volume in reservoir (µl)</t>
  </si>
  <si>
    <t>step 2</t>
  </si>
  <si>
    <t>step 3</t>
  </si>
  <si>
    <t>Cfinal/Cstock</t>
  </si>
  <si>
    <t>step 1</t>
  </si>
  <si>
    <t>step 4</t>
  </si>
  <si>
    <t xml:space="preserve">When a record of the formulation table is flagged with an orange cell, the choices made by the user are not feasible and the corresponding stock/final concentrations need to be adjusted. </t>
  </si>
  <si>
    <t>Volume of DW (µl)</t>
  </si>
  <si>
    <t>When the volume of stock, or the volume of DW, required to prepare the screen is too large for the syringe of the dragonfly (&gt;3.9ml), the corresponding cell turns orange and either the corresponding stock/final concentrations or the volume in reservoir need to be adjusted.</t>
  </si>
  <si>
    <t>Grid</t>
  </si>
  <si>
    <t>grid</t>
  </si>
  <si>
    <t>The layout below shows the 6 grids across a typical 96-condition plate layout.</t>
  </si>
  <si>
    <t>stock vol. (µl)</t>
  </si>
  <si>
    <t>chemical name</t>
  </si>
  <si>
    <t>The formulation and annotation tabs are formatted for printing.</t>
  </si>
  <si>
    <t>components 1-6</t>
  </si>
  <si>
    <t>component 7</t>
  </si>
  <si>
    <t>component 8</t>
  </si>
  <si>
    <t>conc.</t>
  </si>
  <si>
    <t>component 9</t>
  </si>
  <si>
    <t>conc. (fixed)</t>
  </si>
  <si>
    <t>When a component is not used, enter the value "1" for the corresponding stock concentration in order to avoid "#DIV/0!".</t>
  </si>
  <si>
    <t>DELTA sampling</t>
  </si>
  <si>
    <t>FORMULATION (and preparation on the dragonfly)</t>
  </si>
  <si>
    <t>The 4 corners of each grid are called  α, β, γ and δ (which is why the corresponding 96-condition screen is called Delta screen).</t>
  </si>
  <si>
    <t xml:space="preserve">Each grid is similar to 2D gradient of concentrations produced with the 4-corner method, although here the starting solutions are typical stock solutions, not the 4 corner solutions premixes (solutions A, B, C and D). </t>
  </si>
  <si>
    <t>A Delta screen includes  9 components (i.e. 9 starting solutions). The concentrations of components 1-7 vary to form the 6 x 2-D gradients of concentrations (component 7 is found in each gradient).</t>
  </si>
  <si>
    <t>The concentrations of the 2 other components are fixed.</t>
  </si>
  <si>
    <t>The concentration of components 1-6 is increasing from top to bottom across a grid.</t>
  </si>
  <si>
    <t>The concentration of component 7 is increasing from left to right across a grid.</t>
  </si>
  <si>
    <t>Example of formulation</t>
  </si>
  <si>
    <t>Of course, other types of formulations can be generated: for example, by varying the concentration of 6 cryoprotectants (components 1-6), or fixing the concentration of cryoprotectant (component 8 or 9), or not using cyoprotectant!</t>
  </si>
  <si>
    <t>By default, the applet shows details of a test Delta screen (Delta screen p53) which contains PEG3350 as precipitant, glycerol as cryoprotectant, etc.</t>
  </si>
  <si>
    <t>In Delta screen p53,  component 7 is a cryoprotectant (glycerol).</t>
  </si>
  <si>
    <t>The concentration of cryoprotectant is increasing from left to right across a grid and the 4 wells forming the right-hand side column of a grid are cryoprotected (columns 4, 8 and 12).</t>
  </si>
  <si>
    <t>none</t>
  </si>
  <si>
    <t>PEG 4000</t>
  </si>
  <si>
    <t>18.10.16</t>
  </si>
  <si>
    <t>KCl</t>
  </si>
  <si>
    <t>Glycerol</t>
  </si>
  <si>
    <t>P4K-cryo pH 8.5</t>
  </si>
  <si>
    <t>TAPS pH 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</si>
</sst>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 (Body)"/>
    </font>
    <font>
      <sz val="10"/>
      <name val="Calibri (Body)"/>
    </font>
    <font>
      <b/>
      <sz val="11"/>
      <name val="Calibri"/>
    </font>
    <font>
      <b/>
      <sz val="11"/>
      <color theme="1"/>
      <name val="Calibri"/>
    </font>
    <font>
      <sz val="9"/>
      <color theme="1"/>
      <name val="Calibri"/>
    </font>
    <font>
      <sz val="11"/>
      <color theme="1"/>
      <name val="Calibri"/>
    </font>
    <font>
      <sz val="11"/>
      <color theme="0"/>
      <name val="Calibri"/>
    </font>
    <font>
      <sz val="11"/>
      <name val="Calibri"/>
    </font>
    <font>
      <b/>
      <sz val="9"/>
      <name val="Calibri"/>
    </font>
    <font>
      <b/>
      <sz val="9"/>
      <color theme="1"/>
      <name val="Calibri"/>
    </font>
    <font>
      <sz val="9"/>
      <color theme="0"/>
      <name val="Calibri"/>
    </font>
    <font>
      <b/>
      <sz val="9"/>
      <color indexed="8"/>
      <name val="Calibri"/>
    </font>
    <font>
      <sz val="9"/>
      <name val="Calibri"/>
    </font>
    <font>
      <sz val="12"/>
      <color theme="1"/>
      <name val="Calibri"/>
    </font>
    <font>
      <i/>
      <sz val="11"/>
      <color theme="1" tint="0.499984740745262"/>
      <name val="Calibri"/>
    </font>
    <font>
      <sz val="12"/>
      <color theme="0"/>
      <name val="Calibri"/>
    </font>
    <font>
      <b/>
      <sz val="12"/>
      <color theme="1"/>
      <name val="Calibri"/>
    </font>
    <font>
      <b/>
      <sz val="11"/>
      <color theme="1" tint="0.499984740745262"/>
      <name val="Calibri"/>
    </font>
    <font>
      <b/>
      <sz val="9"/>
      <color theme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2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0" fillId="3" borderId="0" xfId="0" applyFill="1"/>
    <xf numFmtId="0" fontId="0" fillId="2" borderId="0" xfId="0" applyFill="1"/>
    <xf numFmtId="0" fontId="0" fillId="4" borderId="0" xfId="0" applyFill="1"/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12" fillId="0" borderId="10" xfId="0" applyFont="1" applyBorder="1"/>
    <xf numFmtId="0" fontId="12" fillId="0" borderId="0" xfId="0" applyFont="1" applyBorder="1"/>
    <xf numFmtId="0" fontId="11" fillId="0" borderId="0" xfId="0" applyFont="1" applyFill="1" applyBorder="1"/>
    <xf numFmtId="0" fontId="13" fillId="0" borderId="0" xfId="0" applyFont="1"/>
    <xf numFmtId="0" fontId="14" fillId="0" borderId="0" xfId="0" applyFont="1"/>
    <xf numFmtId="1" fontId="13" fillId="0" borderId="0" xfId="0" applyNumberFormat="1" applyFont="1"/>
    <xf numFmtId="0" fontId="15" fillId="0" borderId="0" xfId="0" applyFont="1"/>
    <xf numFmtId="0" fontId="16" fillId="0" borderId="0" xfId="0" applyFont="1" applyFill="1" applyBorder="1"/>
    <xf numFmtId="164" fontId="17" fillId="0" borderId="10" xfId="0" applyNumberFormat="1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/>
    </xf>
    <xf numFmtId="0" fontId="18" fillId="0" borderId="10" xfId="0" applyFont="1" applyBorder="1"/>
    <xf numFmtId="0" fontId="18" fillId="0" borderId="0" xfId="0" applyFont="1" applyBorder="1"/>
    <xf numFmtId="49" fontId="17" fillId="0" borderId="0" xfId="0" applyNumberFormat="1" applyFont="1" applyFill="1" applyBorder="1" applyAlignment="1">
      <alignment horizontal="left" vertical="center"/>
    </xf>
    <xf numFmtId="164" fontId="17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/>
    <xf numFmtId="0" fontId="19" fillId="0" borderId="0" xfId="0" applyFont="1"/>
    <xf numFmtId="49" fontId="20" fillId="0" borderId="0" xfId="0" applyNumberFormat="1" applyFont="1" applyFill="1" applyBorder="1" applyAlignment="1">
      <alignment horizontal="left" vertical="center"/>
    </xf>
    <xf numFmtId="164" fontId="20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/>
    <xf numFmtId="0" fontId="14" fillId="0" borderId="0" xfId="0" applyFont="1" applyBorder="1"/>
    <xf numFmtId="0" fontId="12" fillId="0" borderId="0" xfId="0" applyFont="1"/>
    <xf numFmtId="0" fontId="11" fillId="0" borderId="10" xfId="0" applyFont="1" applyFill="1" applyBorder="1"/>
    <xf numFmtId="0" fontId="11" fillId="0" borderId="10" xfId="0" applyFont="1" applyFill="1" applyBorder="1" applyAlignment="1"/>
    <xf numFmtId="0" fontId="23" fillId="0" borderId="0" xfId="0" applyFont="1"/>
    <xf numFmtId="0" fontId="16" fillId="3" borderId="0" xfId="0" applyFont="1" applyFill="1" applyBorder="1" applyAlignment="1"/>
    <xf numFmtId="0" fontId="16" fillId="3" borderId="0" xfId="0" applyFont="1" applyFill="1" applyBorder="1"/>
    <xf numFmtId="0" fontId="14" fillId="3" borderId="0" xfId="0" applyFont="1" applyFill="1"/>
    <xf numFmtId="0" fontId="23" fillId="0" borderId="0" xfId="0" applyFont="1" applyAlignment="1">
      <alignment horizontal="right"/>
    </xf>
    <xf numFmtId="0" fontId="16" fillId="3" borderId="0" xfId="0" applyFont="1" applyFill="1"/>
    <xf numFmtId="0" fontId="6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NumberFormat="1" applyFont="1" applyFill="1"/>
    <xf numFmtId="0" fontId="26" fillId="0" borderId="10" xfId="0" applyFont="1" applyFill="1" applyBorder="1"/>
    <xf numFmtId="49" fontId="26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 applyBorder="1"/>
    <xf numFmtId="0" fontId="21" fillId="0" borderId="0" xfId="0" applyFont="1"/>
    <xf numFmtId="0" fontId="27" fillId="0" borderId="0" xfId="0" applyFont="1" applyBorder="1"/>
    <xf numFmtId="0" fontId="15" fillId="0" borderId="0" xfId="0" applyFont="1" applyAlignment="1"/>
    <xf numFmtId="0" fontId="24" fillId="0" borderId="0" xfId="0" applyFont="1" applyAlignment="1"/>
    <xf numFmtId="0" fontId="12" fillId="0" borderId="0" xfId="0" applyFont="1" applyAlignment="1"/>
    <xf numFmtId="0" fontId="25" fillId="0" borderId="0" xfId="0" applyFont="1" applyAlignment="1"/>
    <xf numFmtId="0" fontId="12" fillId="0" borderId="10" xfId="0" applyFont="1" applyBorder="1" applyAlignment="1"/>
    <xf numFmtId="0" fontId="22" fillId="0" borderId="10" xfId="0" applyFont="1" applyBorder="1" applyAlignment="1"/>
  </cellXfs>
  <cellStyles count="29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Normal" xfId="0" builtinId="0"/>
  </cellStyles>
  <dxfs count="8">
    <dxf>
      <font>
        <b/>
        <i val="0"/>
        <color rgb="FF9C0006"/>
      </font>
      <fill>
        <patternFill patternType="solid">
          <fgColor indexed="64"/>
          <bgColor rgb="FFFF6600"/>
        </patternFill>
      </fill>
    </dxf>
    <dxf>
      <font>
        <b/>
        <i val="0"/>
        <color theme="1"/>
      </font>
      <fill>
        <patternFill patternType="solid">
          <fgColor indexed="64"/>
          <bgColor rgb="FFFF6600"/>
        </patternFill>
      </fill>
    </dxf>
    <dxf>
      <font>
        <color rgb="FFFF6600"/>
      </font>
      <fill>
        <patternFill patternType="solid">
          <fgColor indexed="64"/>
          <bgColor rgb="FFFF6600"/>
        </patternFill>
      </fill>
    </dxf>
    <dxf>
      <font>
        <color rgb="FFFF6600"/>
      </font>
      <fill>
        <patternFill patternType="solid">
          <fgColor indexed="64"/>
          <bgColor rgb="FFFF6600"/>
        </patternFill>
      </fill>
    </dxf>
    <dxf>
      <font>
        <color rgb="FFFF6600"/>
      </font>
      <fill>
        <patternFill patternType="solid">
          <fgColor indexed="64"/>
          <bgColor rgb="FFFF6600"/>
        </patternFill>
      </fill>
    </dxf>
    <dxf>
      <font>
        <color rgb="FFFF6600"/>
      </font>
      <fill>
        <patternFill patternType="solid">
          <fgColor indexed="64"/>
          <bgColor rgb="FFFF6600"/>
        </patternFill>
      </fill>
    </dxf>
    <dxf>
      <font>
        <color rgb="FFFF6600"/>
      </font>
      <fill>
        <patternFill patternType="solid">
          <fgColor indexed="64"/>
          <bgColor rgb="FFFF6600"/>
        </patternFill>
      </fill>
    </dxf>
    <dxf>
      <font>
        <color rgb="FFFF6600"/>
      </font>
      <fill>
        <patternFill patternType="solid">
          <fgColor indexed="64"/>
          <bgColor rgb="FFFF66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12</xdr:row>
      <xdr:rowOff>177800</xdr:rowOff>
    </xdr:from>
    <xdr:to>
      <xdr:col>4</xdr:col>
      <xdr:colOff>266700</xdr:colOff>
      <xdr:row>13</xdr:row>
      <xdr:rowOff>266700</xdr:rowOff>
    </xdr:to>
    <xdr:sp macro="" textlink="">
      <xdr:nvSpPr>
        <xdr:cNvPr id="2" name="TextBox 1"/>
        <xdr:cNvSpPr txBox="1"/>
      </xdr:nvSpPr>
      <xdr:spPr>
        <a:xfrm>
          <a:off x="1651000" y="3098800"/>
          <a:ext cx="495300" cy="54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1</a:t>
          </a:r>
        </a:p>
      </xdr:txBody>
    </xdr:sp>
    <xdr:clientData/>
  </xdr:twoCellAnchor>
  <xdr:twoCellAnchor>
    <xdr:from>
      <xdr:col>7</xdr:col>
      <xdr:colOff>215900</xdr:colOff>
      <xdr:row>12</xdr:row>
      <xdr:rowOff>190500</xdr:rowOff>
    </xdr:from>
    <xdr:to>
      <xdr:col>8</xdr:col>
      <xdr:colOff>254000</xdr:colOff>
      <xdr:row>13</xdr:row>
      <xdr:rowOff>279400</xdr:rowOff>
    </xdr:to>
    <xdr:sp macro="" textlink="">
      <xdr:nvSpPr>
        <xdr:cNvPr id="3" name="TextBox 2"/>
        <xdr:cNvSpPr txBox="1"/>
      </xdr:nvSpPr>
      <xdr:spPr>
        <a:xfrm>
          <a:off x="3467100" y="3111500"/>
          <a:ext cx="495300" cy="54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2</a:t>
          </a:r>
        </a:p>
      </xdr:txBody>
    </xdr:sp>
    <xdr:clientData/>
  </xdr:twoCellAnchor>
  <xdr:twoCellAnchor>
    <xdr:from>
      <xdr:col>11</xdr:col>
      <xdr:colOff>215900</xdr:colOff>
      <xdr:row>12</xdr:row>
      <xdr:rowOff>190500</xdr:rowOff>
    </xdr:from>
    <xdr:to>
      <xdr:col>12</xdr:col>
      <xdr:colOff>254000</xdr:colOff>
      <xdr:row>13</xdr:row>
      <xdr:rowOff>279400</xdr:rowOff>
    </xdr:to>
    <xdr:sp macro="" textlink="">
      <xdr:nvSpPr>
        <xdr:cNvPr id="4" name="TextBox 3"/>
        <xdr:cNvSpPr txBox="1"/>
      </xdr:nvSpPr>
      <xdr:spPr>
        <a:xfrm>
          <a:off x="5295900" y="3111500"/>
          <a:ext cx="495300" cy="54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3</a:t>
          </a:r>
        </a:p>
      </xdr:txBody>
    </xdr:sp>
    <xdr:clientData/>
  </xdr:twoCellAnchor>
  <xdr:twoCellAnchor>
    <xdr:from>
      <xdr:col>3</xdr:col>
      <xdr:colOff>228600</xdr:colOff>
      <xdr:row>16</xdr:row>
      <xdr:rowOff>177800</xdr:rowOff>
    </xdr:from>
    <xdr:to>
      <xdr:col>4</xdr:col>
      <xdr:colOff>266700</xdr:colOff>
      <xdr:row>17</xdr:row>
      <xdr:rowOff>266700</xdr:rowOff>
    </xdr:to>
    <xdr:sp macro="" textlink="">
      <xdr:nvSpPr>
        <xdr:cNvPr id="5" name="TextBox 4"/>
        <xdr:cNvSpPr txBox="1"/>
      </xdr:nvSpPr>
      <xdr:spPr>
        <a:xfrm>
          <a:off x="1651000" y="4927600"/>
          <a:ext cx="495300" cy="54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4</a:t>
          </a:r>
        </a:p>
      </xdr:txBody>
    </xdr:sp>
    <xdr:clientData/>
  </xdr:twoCellAnchor>
  <xdr:twoCellAnchor>
    <xdr:from>
      <xdr:col>7</xdr:col>
      <xdr:colOff>215900</xdr:colOff>
      <xdr:row>16</xdr:row>
      <xdr:rowOff>177800</xdr:rowOff>
    </xdr:from>
    <xdr:to>
      <xdr:col>8</xdr:col>
      <xdr:colOff>254000</xdr:colOff>
      <xdr:row>17</xdr:row>
      <xdr:rowOff>266700</xdr:rowOff>
    </xdr:to>
    <xdr:sp macro="" textlink="">
      <xdr:nvSpPr>
        <xdr:cNvPr id="6" name="TextBox 5"/>
        <xdr:cNvSpPr txBox="1"/>
      </xdr:nvSpPr>
      <xdr:spPr>
        <a:xfrm>
          <a:off x="3467100" y="4927600"/>
          <a:ext cx="495300" cy="54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5</a:t>
          </a:r>
        </a:p>
      </xdr:txBody>
    </xdr:sp>
    <xdr:clientData/>
  </xdr:twoCellAnchor>
  <xdr:twoCellAnchor>
    <xdr:from>
      <xdr:col>11</xdr:col>
      <xdr:colOff>215900</xdr:colOff>
      <xdr:row>16</xdr:row>
      <xdr:rowOff>177800</xdr:rowOff>
    </xdr:from>
    <xdr:to>
      <xdr:col>12</xdr:col>
      <xdr:colOff>254000</xdr:colOff>
      <xdr:row>17</xdr:row>
      <xdr:rowOff>266700</xdr:rowOff>
    </xdr:to>
    <xdr:sp macro="" textlink="">
      <xdr:nvSpPr>
        <xdr:cNvPr id="7" name="TextBox 6"/>
        <xdr:cNvSpPr txBox="1"/>
      </xdr:nvSpPr>
      <xdr:spPr>
        <a:xfrm>
          <a:off x="5295900" y="4927600"/>
          <a:ext cx="495300" cy="54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6</a:t>
          </a:r>
        </a:p>
      </xdr:txBody>
    </xdr:sp>
    <xdr:clientData/>
  </xdr:twoCellAnchor>
  <xdr:twoCellAnchor>
    <xdr:from>
      <xdr:col>3</xdr:col>
      <xdr:colOff>228600</xdr:colOff>
      <xdr:row>37</xdr:row>
      <xdr:rowOff>177800</xdr:rowOff>
    </xdr:from>
    <xdr:to>
      <xdr:col>4</xdr:col>
      <xdr:colOff>266700</xdr:colOff>
      <xdr:row>38</xdr:row>
      <xdr:rowOff>266700</xdr:rowOff>
    </xdr:to>
    <xdr:sp macro="" textlink="">
      <xdr:nvSpPr>
        <xdr:cNvPr id="8" name="TextBox 7"/>
        <xdr:cNvSpPr txBox="1"/>
      </xdr:nvSpPr>
      <xdr:spPr>
        <a:xfrm>
          <a:off x="1651000" y="3530600"/>
          <a:ext cx="495300" cy="54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1</a:t>
          </a:r>
        </a:p>
      </xdr:txBody>
    </xdr:sp>
    <xdr:clientData/>
  </xdr:twoCellAnchor>
  <xdr:twoCellAnchor>
    <xdr:from>
      <xdr:col>7</xdr:col>
      <xdr:colOff>215900</xdr:colOff>
      <xdr:row>37</xdr:row>
      <xdr:rowOff>190500</xdr:rowOff>
    </xdr:from>
    <xdr:to>
      <xdr:col>8</xdr:col>
      <xdr:colOff>254000</xdr:colOff>
      <xdr:row>38</xdr:row>
      <xdr:rowOff>279400</xdr:rowOff>
    </xdr:to>
    <xdr:sp macro="" textlink="">
      <xdr:nvSpPr>
        <xdr:cNvPr id="9" name="TextBox 8"/>
        <xdr:cNvSpPr txBox="1"/>
      </xdr:nvSpPr>
      <xdr:spPr>
        <a:xfrm>
          <a:off x="3467100" y="3543300"/>
          <a:ext cx="495300" cy="54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2</a:t>
          </a:r>
        </a:p>
      </xdr:txBody>
    </xdr:sp>
    <xdr:clientData/>
  </xdr:twoCellAnchor>
  <xdr:twoCellAnchor>
    <xdr:from>
      <xdr:col>11</xdr:col>
      <xdr:colOff>215900</xdr:colOff>
      <xdr:row>37</xdr:row>
      <xdr:rowOff>190500</xdr:rowOff>
    </xdr:from>
    <xdr:to>
      <xdr:col>12</xdr:col>
      <xdr:colOff>254000</xdr:colOff>
      <xdr:row>38</xdr:row>
      <xdr:rowOff>279400</xdr:rowOff>
    </xdr:to>
    <xdr:sp macro="" textlink="">
      <xdr:nvSpPr>
        <xdr:cNvPr id="10" name="TextBox 9"/>
        <xdr:cNvSpPr txBox="1"/>
      </xdr:nvSpPr>
      <xdr:spPr>
        <a:xfrm>
          <a:off x="5295900" y="3543300"/>
          <a:ext cx="495300" cy="54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3</a:t>
          </a:r>
        </a:p>
      </xdr:txBody>
    </xdr:sp>
    <xdr:clientData/>
  </xdr:twoCellAnchor>
  <xdr:twoCellAnchor>
    <xdr:from>
      <xdr:col>3</xdr:col>
      <xdr:colOff>228600</xdr:colOff>
      <xdr:row>41</xdr:row>
      <xdr:rowOff>177800</xdr:rowOff>
    </xdr:from>
    <xdr:to>
      <xdr:col>4</xdr:col>
      <xdr:colOff>266700</xdr:colOff>
      <xdr:row>42</xdr:row>
      <xdr:rowOff>266700</xdr:rowOff>
    </xdr:to>
    <xdr:sp macro="" textlink="">
      <xdr:nvSpPr>
        <xdr:cNvPr id="11" name="TextBox 10"/>
        <xdr:cNvSpPr txBox="1"/>
      </xdr:nvSpPr>
      <xdr:spPr>
        <a:xfrm>
          <a:off x="1651000" y="5359400"/>
          <a:ext cx="495300" cy="54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4</a:t>
          </a:r>
        </a:p>
      </xdr:txBody>
    </xdr:sp>
    <xdr:clientData/>
  </xdr:twoCellAnchor>
  <xdr:twoCellAnchor>
    <xdr:from>
      <xdr:col>7</xdr:col>
      <xdr:colOff>215900</xdr:colOff>
      <xdr:row>41</xdr:row>
      <xdr:rowOff>177800</xdr:rowOff>
    </xdr:from>
    <xdr:to>
      <xdr:col>8</xdr:col>
      <xdr:colOff>254000</xdr:colOff>
      <xdr:row>42</xdr:row>
      <xdr:rowOff>266700</xdr:rowOff>
    </xdr:to>
    <xdr:sp macro="" textlink="">
      <xdr:nvSpPr>
        <xdr:cNvPr id="12" name="TextBox 11"/>
        <xdr:cNvSpPr txBox="1"/>
      </xdr:nvSpPr>
      <xdr:spPr>
        <a:xfrm>
          <a:off x="3467100" y="5359400"/>
          <a:ext cx="495300" cy="54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5</a:t>
          </a:r>
        </a:p>
      </xdr:txBody>
    </xdr:sp>
    <xdr:clientData/>
  </xdr:twoCellAnchor>
  <xdr:twoCellAnchor>
    <xdr:from>
      <xdr:col>11</xdr:col>
      <xdr:colOff>215900</xdr:colOff>
      <xdr:row>41</xdr:row>
      <xdr:rowOff>177800</xdr:rowOff>
    </xdr:from>
    <xdr:to>
      <xdr:col>12</xdr:col>
      <xdr:colOff>254000</xdr:colOff>
      <xdr:row>42</xdr:row>
      <xdr:rowOff>266700</xdr:rowOff>
    </xdr:to>
    <xdr:sp macro="" textlink="">
      <xdr:nvSpPr>
        <xdr:cNvPr id="13" name="TextBox 12"/>
        <xdr:cNvSpPr txBox="1"/>
      </xdr:nvSpPr>
      <xdr:spPr>
        <a:xfrm>
          <a:off x="5295900" y="5359400"/>
          <a:ext cx="495300" cy="54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tabSelected="1" workbookViewId="0"/>
  </sheetViews>
  <sheetFormatPr baseColWidth="10" defaultColWidth="11" defaultRowHeight="15" x14ac:dyDescent="0"/>
  <cols>
    <col min="1" max="1" width="5.83203125" customWidth="1"/>
    <col min="2" max="2" width="6.83203125" style="3" customWidth="1"/>
    <col min="3" max="14" width="6" customWidth="1"/>
  </cols>
  <sheetData>
    <row r="2" spans="2:14" ht="22" customHeight="1">
      <c r="C2" s="1" t="s">
        <v>155</v>
      </c>
    </row>
    <row r="3" spans="2:14" ht="22" customHeight="1">
      <c r="C3" t="s">
        <v>144</v>
      </c>
    </row>
    <row r="4" spans="2:14" ht="22" customHeight="1">
      <c r="C4" t="s">
        <v>158</v>
      </c>
    </row>
    <row r="5" spans="2:14" ht="22" customHeight="1">
      <c r="C5" t="s">
        <v>157</v>
      </c>
    </row>
    <row r="6" spans="2:14" ht="22" customHeight="1">
      <c r="C6" t="s">
        <v>159</v>
      </c>
    </row>
    <row r="7" spans="2:14" ht="22" customHeight="1">
      <c r="C7" t="s">
        <v>161</v>
      </c>
    </row>
    <row r="8" spans="2:14" ht="22" customHeight="1">
      <c r="C8" s="20" t="s">
        <v>162</v>
      </c>
    </row>
    <row r="9" spans="2:14" ht="22" customHeight="1">
      <c r="C9" t="s">
        <v>160</v>
      </c>
    </row>
    <row r="10" spans="2:14" ht="22" customHeight="1"/>
    <row r="11" spans="2:14" s="2" customFormat="1" ht="30" customHeight="1" thickBot="1">
      <c r="C11" s="2">
        <v>1</v>
      </c>
      <c r="D11" s="2">
        <v>2</v>
      </c>
      <c r="E11" s="2">
        <v>3</v>
      </c>
      <c r="F11" s="2">
        <v>4</v>
      </c>
      <c r="G11" s="2">
        <v>5</v>
      </c>
      <c r="H11" s="2">
        <v>6</v>
      </c>
      <c r="I11" s="2">
        <v>7</v>
      </c>
      <c r="J11" s="2">
        <v>8</v>
      </c>
      <c r="K11" s="2">
        <v>9</v>
      </c>
      <c r="L11" s="2">
        <v>10</v>
      </c>
      <c r="M11" s="2">
        <v>11</v>
      </c>
      <c r="N11" s="2">
        <v>12</v>
      </c>
    </row>
    <row r="12" spans="2:14" ht="36" customHeight="1">
      <c r="B12" s="2" t="s">
        <v>97</v>
      </c>
      <c r="C12" s="4" t="s">
        <v>105</v>
      </c>
      <c r="D12" s="5"/>
      <c r="E12" s="6"/>
      <c r="F12" s="52" t="s">
        <v>106</v>
      </c>
      <c r="G12" s="4" t="s">
        <v>105</v>
      </c>
      <c r="H12" s="5"/>
      <c r="I12" s="6"/>
      <c r="J12" s="52" t="s">
        <v>106</v>
      </c>
      <c r="K12" s="4" t="s">
        <v>105</v>
      </c>
      <c r="L12" s="5"/>
      <c r="M12" s="6"/>
      <c r="N12" s="52" t="s">
        <v>106</v>
      </c>
    </row>
    <row r="13" spans="2:14" ht="36" customHeight="1">
      <c r="B13" s="2" t="s">
        <v>98</v>
      </c>
      <c r="C13" s="7"/>
      <c r="D13" s="8"/>
      <c r="E13" s="8"/>
      <c r="F13" s="53"/>
      <c r="G13" s="7"/>
      <c r="H13" s="8"/>
      <c r="I13" s="8"/>
      <c r="J13" s="53"/>
      <c r="K13" s="7"/>
      <c r="L13" s="8"/>
      <c r="M13" s="8"/>
      <c r="N13" s="53"/>
    </row>
    <row r="14" spans="2:14" ht="36" customHeight="1">
      <c r="B14" s="2" t="s">
        <v>99</v>
      </c>
      <c r="C14" s="7"/>
      <c r="D14" s="9"/>
      <c r="E14" s="8"/>
      <c r="F14" s="53"/>
      <c r="G14" s="7"/>
      <c r="H14" s="9"/>
      <c r="I14" s="8"/>
      <c r="J14" s="53"/>
      <c r="K14" s="7"/>
      <c r="L14" s="9"/>
      <c r="M14" s="8"/>
      <c r="N14" s="53"/>
    </row>
    <row r="15" spans="2:14" ht="36" customHeight="1" thickBot="1">
      <c r="B15" s="2" t="s">
        <v>100</v>
      </c>
      <c r="C15" s="10" t="s">
        <v>107</v>
      </c>
      <c r="D15" s="11"/>
      <c r="E15" s="11"/>
      <c r="F15" s="54" t="s">
        <v>108</v>
      </c>
      <c r="G15" s="10" t="s">
        <v>107</v>
      </c>
      <c r="H15" s="11"/>
      <c r="I15" s="11"/>
      <c r="J15" s="54" t="s">
        <v>108</v>
      </c>
      <c r="K15" s="10" t="s">
        <v>107</v>
      </c>
      <c r="L15" s="11"/>
      <c r="M15" s="11"/>
      <c r="N15" s="54" t="s">
        <v>108</v>
      </c>
    </row>
    <row r="16" spans="2:14" ht="36" customHeight="1">
      <c r="B16" s="2" t="s">
        <v>101</v>
      </c>
      <c r="C16" s="4" t="s">
        <v>105</v>
      </c>
      <c r="D16" s="5"/>
      <c r="E16" s="6"/>
      <c r="F16" s="52" t="s">
        <v>106</v>
      </c>
      <c r="G16" s="4" t="s">
        <v>105</v>
      </c>
      <c r="H16" s="5"/>
      <c r="I16" s="6"/>
      <c r="J16" s="52" t="s">
        <v>106</v>
      </c>
      <c r="K16" s="4" t="s">
        <v>105</v>
      </c>
      <c r="L16" s="5"/>
      <c r="M16" s="6"/>
      <c r="N16" s="52" t="s">
        <v>106</v>
      </c>
    </row>
    <row r="17" spans="2:28" ht="36" customHeight="1">
      <c r="B17" s="2" t="s">
        <v>102</v>
      </c>
      <c r="C17" s="7"/>
      <c r="D17" s="8"/>
      <c r="E17" s="8"/>
      <c r="F17" s="53"/>
      <c r="G17" s="7"/>
      <c r="H17" s="8"/>
      <c r="I17" s="8"/>
      <c r="J17" s="53"/>
      <c r="K17" s="7"/>
      <c r="L17" s="8"/>
      <c r="M17" s="8"/>
      <c r="N17" s="53"/>
    </row>
    <row r="18" spans="2:28" ht="36" customHeight="1">
      <c r="B18" s="2" t="s">
        <v>103</v>
      </c>
      <c r="C18" s="7"/>
      <c r="D18" s="9"/>
      <c r="E18" s="8"/>
      <c r="F18" s="53"/>
      <c r="G18" s="7"/>
      <c r="H18" s="9"/>
      <c r="I18" s="8"/>
      <c r="J18" s="53"/>
      <c r="K18" s="7"/>
      <c r="L18" s="9"/>
      <c r="M18" s="8"/>
      <c r="N18" s="53"/>
    </row>
    <row r="19" spans="2:28" ht="36" customHeight="1" thickBot="1">
      <c r="B19" s="2" t="s">
        <v>104</v>
      </c>
      <c r="C19" s="10" t="s">
        <v>107</v>
      </c>
      <c r="D19" s="11"/>
      <c r="E19" s="11"/>
      <c r="F19" s="54" t="s">
        <v>108</v>
      </c>
      <c r="G19" s="10" t="s">
        <v>107</v>
      </c>
      <c r="H19" s="11"/>
      <c r="I19" s="11"/>
      <c r="J19" s="54" t="s">
        <v>108</v>
      </c>
      <c r="K19" s="10" t="s">
        <v>107</v>
      </c>
      <c r="L19" s="11"/>
      <c r="M19" s="11"/>
      <c r="N19" s="54" t="s">
        <v>108</v>
      </c>
    </row>
    <row r="20" spans="2:28" ht="36" customHeight="1"/>
    <row r="21" spans="2:28" ht="22" customHeight="1"/>
    <row r="22" spans="2:28" s="20" customFormat="1" ht="22" customHeight="1">
      <c r="B22" s="21"/>
      <c r="C22" s="22" t="s">
        <v>156</v>
      </c>
    </row>
    <row r="23" spans="2:28" ht="22" customHeight="1">
      <c r="C23" s="17" t="s">
        <v>129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20"/>
      <c r="S23" s="20"/>
    </row>
    <row r="24" spans="2:28" s="20" customFormat="1" ht="22" customHeight="1">
      <c r="B24" s="21"/>
      <c r="C24" s="20" t="s">
        <v>165</v>
      </c>
    </row>
    <row r="25" spans="2:28" ht="22" customHeight="1">
      <c r="C25" s="19" t="s">
        <v>139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</row>
    <row r="26" spans="2:28" s="20" customFormat="1" ht="22" customHeight="1">
      <c r="B26" s="21"/>
      <c r="C26" s="22" t="s">
        <v>154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2:28" ht="22" customHeight="1">
      <c r="C27" s="19" t="s">
        <v>141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</row>
    <row r="28" spans="2:28" ht="22" customHeight="1">
      <c r="C28" t="s">
        <v>147</v>
      </c>
    </row>
    <row r="29" spans="2:28" ht="22" customHeight="1"/>
    <row r="30" spans="2:28" ht="22" customHeight="1"/>
    <row r="31" spans="2:28" ht="22" customHeight="1">
      <c r="C31" s="1" t="s">
        <v>163</v>
      </c>
    </row>
    <row r="32" spans="2:28" ht="22" customHeight="1">
      <c r="C32" t="s">
        <v>166</v>
      </c>
    </row>
    <row r="33" spans="2:21" ht="22" customHeight="1">
      <c r="C33" s="18" t="s">
        <v>167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2:21" ht="23" customHeight="1">
      <c r="C34" t="s">
        <v>164</v>
      </c>
    </row>
    <row r="35" spans="2:21" ht="36" customHeight="1"/>
    <row r="36" spans="2:21" ht="30" customHeight="1" thickBot="1">
      <c r="B36" s="2"/>
      <c r="C36" s="2">
        <v>1</v>
      </c>
      <c r="D36" s="2">
        <v>2</v>
      </c>
      <c r="E36" s="2">
        <v>3</v>
      </c>
      <c r="F36" s="2">
        <v>4</v>
      </c>
      <c r="G36" s="2">
        <v>5</v>
      </c>
      <c r="H36" s="2">
        <v>6</v>
      </c>
      <c r="I36" s="2">
        <v>7</v>
      </c>
      <c r="J36" s="2">
        <v>8</v>
      </c>
      <c r="K36" s="2">
        <v>9</v>
      </c>
      <c r="L36" s="2">
        <v>10</v>
      </c>
      <c r="M36" s="2">
        <v>11</v>
      </c>
      <c r="N36" s="2">
        <v>12</v>
      </c>
    </row>
    <row r="37" spans="2:21" ht="36" customHeight="1">
      <c r="B37" s="2" t="s">
        <v>97</v>
      </c>
      <c r="C37" s="4" t="s">
        <v>105</v>
      </c>
      <c r="D37" s="5"/>
      <c r="E37" s="6"/>
      <c r="F37" s="12" t="s">
        <v>106</v>
      </c>
      <c r="G37" s="4" t="s">
        <v>105</v>
      </c>
      <c r="H37" s="5"/>
      <c r="I37" s="6"/>
      <c r="J37" s="12" t="s">
        <v>106</v>
      </c>
      <c r="K37" s="4" t="s">
        <v>105</v>
      </c>
      <c r="L37" s="5"/>
      <c r="M37" s="6"/>
      <c r="N37" s="12" t="s">
        <v>106</v>
      </c>
    </row>
    <row r="38" spans="2:21" ht="36" customHeight="1">
      <c r="B38" s="2" t="s">
        <v>98</v>
      </c>
      <c r="C38" s="7"/>
      <c r="D38" s="8"/>
      <c r="E38" s="8"/>
      <c r="F38" s="13"/>
      <c r="G38" s="7"/>
      <c r="H38" s="8"/>
      <c r="I38" s="8"/>
      <c r="J38" s="13"/>
      <c r="K38" s="7"/>
      <c r="L38" s="8"/>
      <c r="M38" s="8"/>
      <c r="N38" s="13"/>
    </row>
    <row r="39" spans="2:21" ht="36" customHeight="1">
      <c r="B39" s="2" t="s">
        <v>99</v>
      </c>
      <c r="C39" s="7"/>
      <c r="D39" s="9"/>
      <c r="E39" s="8"/>
      <c r="F39" s="13"/>
      <c r="G39" s="7"/>
      <c r="H39" s="9"/>
      <c r="I39" s="8"/>
      <c r="J39" s="13"/>
      <c r="K39" s="7"/>
      <c r="L39" s="9"/>
      <c r="M39" s="8"/>
      <c r="N39" s="13"/>
    </row>
    <row r="40" spans="2:21" ht="36" customHeight="1" thickBot="1">
      <c r="B40" s="2" t="s">
        <v>100</v>
      </c>
      <c r="C40" s="10" t="s">
        <v>107</v>
      </c>
      <c r="D40" s="11"/>
      <c r="E40" s="11"/>
      <c r="F40" s="14" t="s">
        <v>108</v>
      </c>
      <c r="G40" s="10" t="s">
        <v>107</v>
      </c>
      <c r="H40" s="11"/>
      <c r="I40" s="11"/>
      <c r="J40" s="14" t="s">
        <v>108</v>
      </c>
      <c r="K40" s="10" t="s">
        <v>107</v>
      </c>
      <c r="L40" s="11"/>
      <c r="M40" s="11"/>
      <c r="N40" s="14" t="s">
        <v>108</v>
      </c>
    </row>
    <row r="41" spans="2:21" ht="36" customHeight="1">
      <c r="B41" s="2" t="s">
        <v>101</v>
      </c>
      <c r="C41" s="4" t="s">
        <v>105</v>
      </c>
      <c r="D41" s="5"/>
      <c r="E41" s="6"/>
      <c r="F41" s="12" t="s">
        <v>106</v>
      </c>
      <c r="G41" s="4" t="s">
        <v>105</v>
      </c>
      <c r="H41" s="5"/>
      <c r="I41" s="6"/>
      <c r="J41" s="12" t="s">
        <v>106</v>
      </c>
      <c r="K41" s="4" t="s">
        <v>105</v>
      </c>
      <c r="L41" s="5"/>
      <c r="M41" s="6"/>
      <c r="N41" s="12" t="s">
        <v>106</v>
      </c>
    </row>
    <row r="42" spans="2:21" ht="36" customHeight="1">
      <c r="B42" s="2" t="s">
        <v>102</v>
      </c>
      <c r="C42" s="7"/>
      <c r="D42" s="8"/>
      <c r="E42" s="8"/>
      <c r="F42" s="13"/>
      <c r="G42" s="7"/>
      <c r="H42" s="8"/>
      <c r="I42" s="8"/>
      <c r="J42" s="13"/>
      <c r="K42" s="7"/>
      <c r="L42" s="8"/>
      <c r="M42" s="8"/>
      <c r="N42" s="13"/>
    </row>
    <row r="43" spans="2:21" ht="36" customHeight="1">
      <c r="B43" s="2" t="s">
        <v>103</v>
      </c>
      <c r="C43" s="7"/>
      <c r="D43" s="9"/>
      <c r="E43" s="8"/>
      <c r="F43" s="13"/>
      <c r="G43" s="7"/>
      <c r="H43" s="9"/>
      <c r="I43" s="8"/>
      <c r="J43" s="13"/>
      <c r="K43" s="7"/>
      <c r="L43" s="9"/>
      <c r="M43" s="8"/>
      <c r="N43" s="13"/>
    </row>
    <row r="44" spans="2:21" ht="48" customHeight="1" thickBot="1">
      <c r="B44" s="2" t="s">
        <v>104</v>
      </c>
      <c r="C44" s="10" t="s">
        <v>107</v>
      </c>
      <c r="D44" s="11"/>
      <c r="E44" s="11"/>
      <c r="F44" s="14" t="s">
        <v>108</v>
      </c>
      <c r="G44" s="10" t="s">
        <v>107</v>
      </c>
      <c r="H44" s="11"/>
      <c r="I44" s="11"/>
      <c r="J44" s="14" t="s">
        <v>108</v>
      </c>
      <c r="K44" s="10" t="s">
        <v>107</v>
      </c>
      <c r="L44" s="11"/>
      <c r="M44" s="11"/>
      <c r="N44" s="14" t="s">
        <v>108</v>
      </c>
    </row>
    <row r="45" spans="2:21" ht="22" customHeight="1"/>
    <row r="46" spans="2:21" ht="22" customHeight="1"/>
    <row r="47" spans="2:21" s="20" customFormat="1" ht="22" customHeight="1">
      <c r="B47" s="21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6"/>
  <sheetViews>
    <sheetView zoomScale="125" zoomScaleNormal="125" zoomScalePageLayoutView="125" workbookViewId="0">
      <selection activeCell="H10" sqref="H10"/>
    </sheetView>
  </sheetViews>
  <sheetFormatPr baseColWidth="10" defaultColWidth="10.83203125" defaultRowHeight="14" x14ac:dyDescent="0"/>
  <cols>
    <col min="1" max="1" width="4.1640625" style="27" customWidth="1"/>
    <col min="2" max="2" width="5.1640625" style="27" hidden="1" customWidth="1"/>
    <col min="3" max="3" width="6.5" style="30" customWidth="1"/>
    <col min="4" max="4" width="4.1640625" style="30" customWidth="1"/>
    <col min="5" max="5" width="12" style="27" customWidth="1"/>
    <col min="6" max="6" width="6.1640625" style="27" customWidth="1"/>
    <col min="7" max="7" width="5.6640625" style="27" bestFit="1" customWidth="1"/>
    <col min="8" max="8" width="12" style="27" customWidth="1"/>
    <col min="9" max="9" width="6.1640625" style="27" bestFit="1" customWidth="1"/>
    <col min="10" max="10" width="5.6640625" style="27" bestFit="1" customWidth="1"/>
    <col min="11" max="11" width="13" style="27" bestFit="1" customWidth="1"/>
    <col min="12" max="12" width="8.5" style="27" bestFit="1" customWidth="1"/>
    <col min="13" max="13" width="6.1640625" style="27" bestFit="1" customWidth="1"/>
    <col min="14" max="14" width="5.83203125" style="27" customWidth="1"/>
    <col min="15" max="15" width="6" style="27" customWidth="1"/>
    <col min="16" max="16" width="11.5" style="27" bestFit="1" customWidth="1"/>
    <col min="17" max="17" width="6.1640625" style="27" bestFit="1" customWidth="1"/>
    <col min="18" max="18" width="10" style="27" bestFit="1" customWidth="1"/>
    <col min="19" max="19" width="4.83203125" style="27" bestFit="1" customWidth="1"/>
    <col min="20" max="26" width="10.83203125" style="29"/>
    <col min="27" max="27" width="10.83203125" style="71" customWidth="1"/>
    <col min="28" max="16384" width="10.83203125" style="27"/>
  </cols>
  <sheetData>
    <row r="1" spans="2:28" ht="13" customHeight="1">
      <c r="C1" s="25" t="s">
        <v>122</v>
      </c>
      <c r="D1" s="27" t="s">
        <v>173</v>
      </c>
      <c r="H1" s="25"/>
      <c r="I1" s="24"/>
      <c r="J1" s="24"/>
      <c r="K1" s="24"/>
      <c r="L1" s="24" t="s">
        <v>124</v>
      </c>
      <c r="N1" s="24"/>
      <c r="O1" s="42"/>
      <c r="P1" s="43"/>
      <c r="W1" s="29" t="s">
        <v>136</v>
      </c>
    </row>
    <row r="2" spans="2:28" ht="13" customHeight="1">
      <c r="D2" s="27"/>
      <c r="H2" s="58" t="s">
        <v>142</v>
      </c>
      <c r="I2" s="79" t="s">
        <v>130</v>
      </c>
      <c r="J2" s="80"/>
      <c r="K2" s="45" t="s">
        <v>146</v>
      </c>
      <c r="L2" s="23" t="s">
        <v>116</v>
      </c>
      <c r="M2" s="44" t="s">
        <v>119</v>
      </c>
      <c r="N2" s="23" t="s">
        <v>120</v>
      </c>
      <c r="O2" s="23" t="s">
        <v>115</v>
      </c>
      <c r="P2" s="23" t="s">
        <v>145</v>
      </c>
      <c r="R2" s="46" t="s">
        <v>130</v>
      </c>
      <c r="S2" s="46" t="s">
        <v>131</v>
      </c>
      <c r="T2" s="29" t="s">
        <v>134</v>
      </c>
      <c r="U2" s="29" t="s">
        <v>135</v>
      </c>
      <c r="W2" s="29" t="s">
        <v>137</v>
      </c>
      <c r="X2" s="29" t="s">
        <v>134</v>
      </c>
      <c r="Y2" s="29" t="s">
        <v>135</v>
      </c>
      <c r="Z2" s="29" t="s">
        <v>138</v>
      </c>
    </row>
    <row r="3" spans="2:28" ht="13" customHeight="1">
      <c r="C3" s="43" t="s">
        <v>123</v>
      </c>
      <c r="D3" s="27" t="s">
        <v>170</v>
      </c>
      <c r="H3" s="59">
        <v>1</v>
      </c>
      <c r="I3" s="77">
        <v>1</v>
      </c>
      <c r="J3" s="78"/>
      <c r="K3" s="47" t="s">
        <v>168</v>
      </c>
      <c r="L3" s="48">
        <v>1</v>
      </c>
      <c r="M3" s="49">
        <v>0</v>
      </c>
      <c r="N3" s="49">
        <v>0</v>
      </c>
      <c r="O3" s="49" t="s">
        <v>109</v>
      </c>
      <c r="P3" s="27">
        <f>4*F7*(W3+X3+Y3+Z3)</f>
        <v>0</v>
      </c>
      <c r="R3" s="46">
        <v>1</v>
      </c>
      <c r="S3" s="50">
        <f t="shared" ref="S3:S9" si="0">(N3-M3)/3</f>
        <v>0</v>
      </c>
      <c r="T3" s="29">
        <f t="shared" ref="T3:T9" si="1">M3+S3</f>
        <v>0</v>
      </c>
      <c r="U3" s="29">
        <f t="shared" ref="U3:U9" si="2">M3+2*S3</f>
        <v>0</v>
      </c>
      <c r="W3" s="29">
        <f t="shared" ref="W3:W7" si="3">M3/L3</f>
        <v>0</v>
      </c>
      <c r="X3" s="29">
        <f t="shared" ref="X3:X9" si="4">T3/L3</f>
        <v>0</v>
      </c>
      <c r="Y3" s="29">
        <f t="shared" ref="Y3:Y9" si="5">U3/L3</f>
        <v>0</v>
      </c>
      <c r="Z3" s="29">
        <f t="shared" ref="Z3:Z9" si="6">N3/L3</f>
        <v>0</v>
      </c>
      <c r="AA3" s="75"/>
      <c r="AB3" s="76"/>
    </row>
    <row r="4" spans="2:28" ht="13" customHeight="1">
      <c r="D4" s="27"/>
      <c r="H4" s="59">
        <v>2</v>
      </c>
      <c r="I4" s="77">
        <v>2</v>
      </c>
      <c r="J4" s="78"/>
      <c r="K4" s="47" t="s">
        <v>113</v>
      </c>
      <c r="L4" s="48">
        <v>2</v>
      </c>
      <c r="M4" s="49">
        <v>0.1</v>
      </c>
      <c r="N4" s="49">
        <v>0.4</v>
      </c>
      <c r="O4" s="49" t="s">
        <v>109</v>
      </c>
      <c r="P4" s="27">
        <f>4*F7*(W4+X4+Y4+Z4)</f>
        <v>160</v>
      </c>
      <c r="R4" s="46">
        <v>2</v>
      </c>
      <c r="S4" s="50">
        <f t="shared" si="0"/>
        <v>0.10000000000000002</v>
      </c>
      <c r="T4" s="29">
        <f t="shared" si="1"/>
        <v>0.2</v>
      </c>
      <c r="U4" s="29">
        <f t="shared" si="2"/>
        <v>0.30000000000000004</v>
      </c>
      <c r="W4" s="29">
        <f t="shared" si="3"/>
        <v>0.05</v>
      </c>
      <c r="X4" s="29">
        <f t="shared" si="4"/>
        <v>0.1</v>
      </c>
      <c r="Y4" s="29">
        <f t="shared" si="5"/>
        <v>0.15000000000000002</v>
      </c>
      <c r="Z4" s="29">
        <f t="shared" si="6"/>
        <v>0.2</v>
      </c>
      <c r="AA4" s="75"/>
      <c r="AB4" s="76"/>
    </row>
    <row r="5" spans="2:28" ht="13" customHeight="1">
      <c r="C5" s="25" t="s">
        <v>126</v>
      </c>
      <c r="D5" s="27" t="s">
        <v>127</v>
      </c>
      <c r="H5" s="59">
        <v>3</v>
      </c>
      <c r="I5" s="77">
        <v>3</v>
      </c>
      <c r="J5" s="78"/>
      <c r="K5" s="47" t="s">
        <v>171</v>
      </c>
      <c r="L5" s="48">
        <v>2</v>
      </c>
      <c r="M5" s="49">
        <v>0.1</v>
      </c>
      <c r="N5" s="49">
        <v>0.4</v>
      </c>
      <c r="O5" s="49" t="s">
        <v>109</v>
      </c>
      <c r="P5" s="27">
        <f>4*F7*(W5+X5+Y5+Z5)</f>
        <v>160</v>
      </c>
      <c r="R5" s="46">
        <v>3</v>
      </c>
      <c r="S5" s="50">
        <f t="shared" si="0"/>
        <v>0.10000000000000002</v>
      </c>
      <c r="T5" s="29">
        <f t="shared" si="1"/>
        <v>0.2</v>
      </c>
      <c r="U5" s="29">
        <f t="shared" si="2"/>
        <v>0.30000000000000004</v>
      </c>
      <c r="W5" s="29">
        <f t="shared" si="3"/>
        <v>0.05</v>
      </c>
      <c r="X5" s="29">
        <f t="shared" si="4"/>
        <v>0.1</v>
      </c>
      <c r="Y5" s="29">
        <f t="shared" si="5"/>
        <v>0.15000000000000002</v>
      </c>
      <c r="Z5" s="29">
        <f t="shared" si="6"/>
        <v>0.2</v>
      </c>
      <c r="AA5" s="75"/>
      <c r="AB5" s="76"/>
    </row>
    <row r="6" spans="2:28" ht="13" customHeight="1">
      <c r="C6" s="25"/>
      <c r="D6" s="27"/>
      <c r="H6" s="59">
        <v>4</v>
      </c>
      <c r="I6" s="77">
        <v>4</v>
      </c>
      <c r="J6" s="78"/>
      <c r="K6" s="47" t="s">
        <v>112</v>
      </c>
      <c r="L6" s="48">
        <v>2</v>
      </c>
      <c r="M6" s="49">
        <v>0.1</v>
      </c>
      <c r="N6" s="49">
        <v>0.4</v>
      </c>
      <c r="O6" s="49" t="s">
        <v>109</v>
      </c>
      <c r="P6" s="27">
        <f>4*F7*(W6+X6+Y6+Z6)</f>
        <v>160</v>
      </c>
      <c r="R6" s="46">
        <v>4</v>
      </c>
      <c r="S6" s="50">
        <f t="shared" si="0"/>
        <v>0.10000000000000002</v>
      </c>
      <c r="T6" s="29">
        <f t="shared" si="1"/>
        <v>0.2</v>
      </c>
      <c r="U6" s="29">
        <f t="shared" si="2"/>
        <v>0.30000000000000004</v>
      </c>
      <c r="W6" s="29">
        <f t="shared" si="3"/>
        <v>0.05</v>
      </c>
      <c r="X6" s="29">
        <f t="shared" si="4"/>
        <v>0.1</v>
      </c>
      <c r="Y6" s="29">
        <f t="shared" si="5"/>
        <v>0.15000000000000002</v>
      </c>
      <c r="Z6" s="29">
        <f t="shared" si="6"/>
        <v>0.2</v>
      </c>
      <c r="AA6" s="75"/>
      <c r="AB6" s="76"/>
    </row>
    <row r="7" spans="2:28" ht="13" customHeight="1">
      <c r="C7" s="25" t="s">
        <v>133</v>
      </c>
      <c r="D7" s="27"/>
      <c r="F7" s="51">
        <v>80</v>
      </c>
      <c r="H7" s="59">
        <v>5</v>
      </c>
      <c r="I7" s="77">
        <v>5</v>
      </c>
      <c r="J7" s="78"/>
      <c r="K7" s="47" t="s">
        <v>117</v>
      </c>
      <c r="L7" s="48">
        <v>2</v>
      </c>
      <c r="M7" s="49">
        <v>0.1</v>
      </c>
      <c r="N7" s="49">
        <v>0.4</v>
      </c>
      <c r="O7" s="49" t="s">
        <v>109</v>
      </c>
      <c r="P7" s="27">
        <f>4*F7*(W7+X7+Y7+Z7)</f>
        <v>160</v>
      </c>
      <c r="R7" s="46">
        <v>5</v>
      </c>
      <c r="S7" s="50">
        <f t="shared" si="0"/>
        <v>0.10000000000000002</v>
      </c>
      <c r="T7" s="29">
        <f t="shared" si="1"/>
        <v>0.2</v>
      </c>
      <c r="U7" s="29">
        <f t="shared" si="2"/>
        <v>0.30000000000000004</v>
      </c>
      <c r="W7" s="29">
        <f t="shared" si="3"/>
        <v>0.05</v>
      </c>
      <c r="X7" s="29">
        <f t="shared" si="4"/>
        <v>0.1</v>
      </c>
      <c r="Y7" s="29">
        <f t="shared" si="5"/>
        <v>0.15000000000000002</v>
      </c>
      <c r="Z7" s="29">
        <f t="shared" si="6"/>
        <v>0.2</v>
      </c>
      <c r="AA7" s="75"/>
      <c r="AB7" s="76"/>
    </row>
    <row r="8" spans="2:28" ht="13" customHeight="1">
      <c r="H8" s="59">
        <v>6</v>
      </c>
      <c r="I8" s="77">
        <v>6</v>
      </c>
      <c r="J8" s="78"/>
      <c r="K8" s="47" t="s">
        <v>114</v>
      </c>
      <c r="L8" s="48">
        <v>40</v>
      </c>
      <c r="M8" s="49">
        <v>2</v>
      </c>
      <c r="N8" s="49">
        <v>8</v>
      </c>
      <c r="O8" s="49" t="s">
        <v>110</v>
      </c>
      <c r="P8" s="27">
        <f>4*F7*(W8+X8+Y8+Z8)</f>
        <v>160</v>
      </c>
      <c r="R8" s="46">
        <v>6</v>
      </c>
      <c r="S8" s="50">
        <f t="shared" si="0"/>
        <v>2</v>
      </c>
      <c r="T8" s="29">
        <f t="shared" si="1"/>
        <v>4</v>
      </c>
      <c r="U8" s="29">
        <f t="shared" si="2"/>
        <v>6</v>
      </c>
      <c r="W8" s="29">
        <f>M8/L8</f>
        <v>0.05</v>
      </c>
      <c r="X8" s="29">
        <f t="shared" si="4"/>
        <v>0.1</v>
      </c>
      <c r="Y8" s="29">
        <f t="shared" si="5"/>
        <v>0.15</v>
      </c>
      <c r="Z8" s="29">
        <f t="shared" si="6"/>
        <v>0.2</v>
      </c>
      <c r="AA8" s="75"/>
      <c r="AB8" s="76"/>
    </row>
    <row r="9" spans="2:28" ht="13" customHeight="1">
      <c r="C9" s="25" t="s">
        <v>140</v>
      </c>
      <c r="F9" s="27">
        <f>96*F7-(P3+P4+P5+P6+P7+P8+P9+P11+P12)</f>
        <v>2320</v>
      </c>
      <c r="H9" s="59" t="s">
        <v>118</v>
      </c>
      <c r="I9" s="77">
        <v>7</v>
      </c>
      <c r="J9" s="78"/>
      <c r="K9" s="47" t="s">
        <v>172</v>
      </c>
      <c r="L9" s="48">
        <v>80</v>
      </c>
      <c r="M9" s="49">
        <v>0</v>
      </c>
      <c r="N9" s="49">
        <v>15</v>
      </c>
      <c r="O9" s="49" t="s">
        <v>110</v>
      </c>
      <c r="P9" s="27">
        <f>6*4*F7*(W9+X9+Y9+Z9)</f>
        <v>720</v>
      </c>
      <c r="R9" s="46">
        <v>7</v>
      </c>
      <c r="S9" s="50">
        <f t="shared" si="0"/>
        <v>5</v>
      </c>
      <c r="T9" s="29">
        <f t="shared" si="1"/>
        <v>5</v>
      </c>
      <c r="U9" s="29">
        <f t="shared" si="2"/>
        <v>10</v>
      </c>
      <c r="W9" s="29">
        <f>M9/L9</f>
        <v>0</v>
      </c>
      <c r="X9" s="29">
        <f t="shared" si="4"/>
        <v>6.25E-2</v>
      </c>
      <c r="Y9" s="29">
        <f t="shared" si="5"/>
        <v>0.125</v>
      </c>
      <c r="Z9" s="29">
        <f t="shared" si="6"/>
        <v>0.1875</v>
      </c>
      <c r="AA9" s="75"/>
      <c r="AB9" s="76"/>
    </row>
    <row r="10" spans="2:28" ht="13" customHeight="1">
      <c r="H10" s="59"/>
      <c r="I10" s="43"/>
      <c r="J10" s="43"/>
      <c r="K10" s="30"/>
      <c r="L10" s="23" t="s">
        <v>116</v>
      </c>
      <c r="M10" s="23" t="s">
        <v>121</v>
      </c>
      <c r="N10" s="23" t="s">
        <v>115</v>
      </c>
      <c r="R10" s="46"/>
      <c r="S10" s="50"/>
      <c r="W10" s="29" t="s">
        <v>121</v>
      </c>
      <c r="AB10" s="29"/>
    </row>
    <row r="11" spans="2:28" ht="13" customHeight="1">
      <c r="H11" s="59" t="s">
        <v>118</v>
      </c>
      <c r="I11" s="77">
        <v>8</v>
      </c>
      <c r="J11" s="78"/>
      <c r="K11" s="47" t="s">
        <v>169</v>
      </c>
      <c r="L11" s="48">
        <v>50</v>
      </c>
      <c r="M11" s="49">
        <v>20</v>
      </c>
      <c r="N11" s="49" t="s">
        <v>111</v>
      </c>
      <c r="P11" s="27">
        <f>96*F7*W11</f>
        <v>3072</v>
      </c>
      <c r="R11" s="46">
        <v>8</v>
      </c>
      <c r="S11" s="50" t="s">
        <v>132</v>
      </c>
      <c r="T11" s="29">
        <f>M11/L11</f>
        <v>0.4</v>
      </c>
      <c r="W11" s="29">
        <f>M11/L11</f>
        <v>0.4</v>
      </c>
      <c r="AA11" s="75"/>
      <c r="AB11" s="76"/>
    </row>
    <row r="12" spans="2:28" ht="13" customHeight="1">
      <c r="H12" s="59" t="s">
        <v>118</v>
      </c>
      <c r="I12" s="77">
        <v>9</v>
      </c>
      <c r="J12" s="78"/>
      <c r="K12" s="47" t="s">
        <v>174</v>
      </c>
      <c r="L12" s="48">
        <v>1</v>
      </c>
      <c r="M12" s="49">
        <v>0.1</v>
      </c>
      <c r="N12" s="49" t="s">
        <v>109</v>
      </c>
      <c r="P12" s="27">
        <f>96*F7*W12</f>
        <v>768</v>
      </c>
      <c r="R12" s="46">
        <v>9</v>
      </c>
      <c r="S12" s="50" t="s">
        <v>132</v>
      </c>
      <c r="T12" s="29">
        <f>M12/L12</f>
        <v>0.1</v>
      </c>
      <c r="W12" s="29">
        <f>M12/L12</f>
        <v>0.1</v>
      </c>
      <c r="AA12" s="75"/>
      <c r="AB12" s="76"/>
    </row>
    <row r="14" spans="2:28" s="34" customFormat="1" ht="12">
      <c r="B14" s="31" t="s">
        <v>128</v>
      </c>
      <c r="C14" s="31" t="s">
        <v>2</v>
      </c>
      <c r="D14" s="32" t="s">
        <v>143</v>
      </c>
      <c r="E14" s="33" t="s">
        <v>148</v>
      </c>
      <c r="F14" s="33" t="s">
        <v>151</v>
      </c>
      <c r="G14" s="33" t="s">
        <v>115</v>
      </c>
      <c r="H14" s="33" t="s">
        <v>149</v>
      </c>
      <c r="I14" s="33" t="s">
        <v>151</v>
      </c>
      <c r="J14" s="33" t="s">
        <v>115</v>
      </c>
      <c r="K14" s="33" t="s">
        <v>150</v>
      </c>
      <c r="L14" s="33" t="s">
        <v>153</v>
      </c>
      <c r="M14" s="33" t="s">
        <v>115</v>
      </c>
      <c r="N14" s="33" t="s">
        <v>152</v>
      </c>
      <c r="O14" s="33"/>
      <c r="P14" s="33" t="s">
        <v>153</v>
      </c>
      <c r="Q14" s="33" t="s">
        <v>115</v>
      </c>
      <c r="T14" s="74"/>
      <c r="U14" s="74"/>
      <c r="V14" s="74"/>
      <c r="W14" s="74"/>
      <c r="X14" s="74"/>
      <c r="Y14" s="74"/>
      <c r="Z14" s="74"/>
      <c r="AA14" s="72"/>
    </row>
    <row r="15" spans="2:28" s="26" customFormat="1" ht="12" customHeight="1">
      <c r="B15" s="35">
        <v>1</v>
      </c>
      <c r="C15" s="36" t="s">
        <v>3</v>
      </c>
      <c r="D15" s="37">
        <v>1</v>
      </c>
      <c r="E15" s="26" t="str">
        <f>K3</f>
        <v>none</v>
      </c>
      <c r="F15" s="26">
        <f>M3</f>
        <v>0</v>
      </c>
      <c r="G15" s="28" t="str">
        <f>O3</f>
        <v>M</v>
      </c>
      <c r="H15" s="26" t="str">
        <f>K9</f>
        <v>Glycerol</v>
      </c>
      <c r="I15" s="26">
        <f>M9</f>
        <v>0</v>
      </c>
      <c r="J15" s="26" t="str">
        <f>O9</f>
        <v>% v/v</v>
      </c>
      <c r="K15" s="26" t="str">
        <f>K11</f>
        <v>PEG 4000</v>
      </c>
      <c r="L15" s="26">
        <f>M11</f>
        <v>20</v>
      </c>
      <c r="M15" s="26" t="str">
        <f>N11</f>
        <v>% w/v</v>
      </c>
      <c r="N15" s="26" t="str">
        <f>K12</f>
        <v>TAPS pH 8.5</v>
      </c>
      <c r="P15" s="26">
        <f>M12</f>
        <v>0.1</v>
      </c>
      <c r="Q15" s="26" t="str">
        <f>N12</f>
        <v>M</v>
      </c>
      <c r="T15" s="38"/>
      <c r="U15" s="38"/>
      <c r="V15" s="38"/>
      <c r="W15" s="38"/>
      <c r="X15" s="38"/>
      <c r="Y15" s="38"/>
      <c r="Z15" s="38"/>
      <c r="AA15" s="73"/>
    </row>
    <row r="16" spans="2:28" s="26" customFormat="1" ht="12" customHeight="1">
      <c r="B16" s="35">
        <v>2</v>
      </c>
      <c r="C16" s="36" t="s">
        <v>4</v>
      </c>
      <c r="D16" s="37">
        <v>1</v>
      </c>
      <c r="E16" s="26" t="str">
        <f>K3</f>
        <v>none</v>
      </c>
      <c r="F16" s="26">
        <f>M3</f>
        <v>0</v>
      </c>
      <c r="G16" s="28" t="str">
        <f>O3</f>
        <v>M</v>
      </c>
      <c r="H16" s="26" t="str">
        <f>K9</f>
        <v>Glycerol</v>
      </c>
      <c r="I16" s="26">
        <f>T9</f>
        <v>5</v>
      </c>
      <c r="J16" s="26" t="str">
        <f>O9</f>
        <v>% v/v</v>
      </c>
      <c r="K16" s="26" t="str">
        <f>K11</f>
        <v>PEG 4000</v>
      </c>
      <c r="L16" s="26">
        <f>M11</f>
        <v>20</v>
      </c>
      <c r="M16" s="26" t="str">
        <f>N11</f>
        <v>% w/v</v>
      </c>
      <c r="N16" s="26" t="str">
        <f>K12</f>
        <v>TAPS pH 8.5</v>
      </c>
      <c r="P16" s="26">
        <f>M12</f>
        <v>0.1</v>
      </c>
      <c r="Q16" s="26" t="str">
        <f>N12</f>
        <v>M</v>
      </c>
      <c r="T16" s="38"/>
      <c r="U16" s="38"/>
      <c r="V16" s="38"/>
      <c r="W16" s="38"/>
      <c r="X16" s="38"/>
      <c r="Y16" s="38"/>
      <c r="Z16" s="38"/>
      <c r="AA16" s="73"/>
    </row>
    <row r="17" spans="1:27" s="26" customFormat="1" ht="12" customHeight="1">
      <c r="B17" s="35">
        <v>3</v>
      </c>
      <c r="C17" s="36" t="s">
        <v>5</v>
      </c>
      <c r="D17" s="37">
        <v>1</v>
      </c>
      <c r="E17" s="26" t="str">
        <f>K3</f>
        <v>none</v>
      </c>
      <c r="F17" s="26">
        <f>M3</f>
        <v>0</v>
      </c>
      <c r="G17" s="28" t="str">
        <f>O3</f>
        <v>M</v>
      </c>
      <c r="H17" s="26" t="str">
        <f>K9</f>
        <v>Glycerol</v>
      </c>
      <c r="I17" s="26">
        <f>U9</f>
        <v>10</v>
      </c>
      <c r="J17" s="26" t="str">
        <f>O9</f>
        <v>% v/v</v>
      </c>
      <c r="K17" s="26" t="str">
        <f>K11</f>
        <v>PEG 4000</v>
      </c>
      <c r="L17" s="26">
        <f>M11</f>
        <v>20</v>
      </c>
      <c r="M17" s="26" t="str">
        <f>N11</f>
        <v>% w/v</v>
      </c>
      <c r="N17" s="26" t="str">
        <f>K12</f>
        <v>TAPS pH 8.5</v>
      </c>
      <c r="P17" s="26">
        <f>M12</f>
        <v>0.1</v>
      </c>
      <c r="Q17" s="26" t="str">
        <f>N12</f>
        <v>M</v>
      </c>
      <c r="T17" s="38"/>
      <c r="U17" s="38"/>
      <c r="V17" s="38"/>
      <c r="W17" s="38"/>
      <c r="X17" s="38"/>
      <c r="Y17" s="38"/>
      <c r="Z17" s="38"/>
      <c r="AA17" s="73"/>
    </row>
    <row r="18" spans="1:27" s="26" customFormat="1" ht="12" customHeight="1">
      <c r="A18" s="55"/>
      <c r="B18" s="35">
        <v>4</v>
      </c>
      <c r="C18" s="36" t="s">
        <v>6</v>
      </c>
      <c r="D18" s="37">
        <v>1</v>
      </c>
      <c r="E18" s="55" t="str">
        <f>K3</f>
        <v>none</v>
      </c>
      <c r="F18" s="55">
        <f>M3</f>
        <v>0</v>
      </c>
      <c r="G18" s="56" t="str">
        <f>O3</f>
        <v>M</v>
      </c>
      <c r="H18" s="55" t="str">
        <f>K9</f>
        <v>Glycerol</v>
      </c>
      <c r="I18" s="55">
        <f>N9</f>
        <v>15</v>
      </c>
      <c r="J18" s="55" t="str">
        <f>O9</f>
        <v>% v/v</v>
      </c>
      <c r="K18" s="55" t="str">
        <f>K11</f>
        <v>PEG 4000</v>
      </c>
      <c r="L18" s="55">
        <f>M11</f>
        <v>20</v>
      </c>
      <c r="M18" s="55" t="str">
        <f>N11</f>
        <v>% w/v</v>
      </c>
      <c r="N18" s="55" t="str">
        <f>K12</f>
        <v>TAPS pH 8.5</v>
      </c>
      <c r="O18" s="55"/>
      <c r="P18" s="55">
        <f>M12</f>
        <v>0.1</v>
      </c>
      <c r="Q18" s="55" t="str">
        <f>N12</f>
        <v>M</v>
      </c>
      <c r="T18" s="38"/>
      <c r="U18" s="38"/>
      <c r="V18" s="38"/>
      <c r="W18" s="38"/>
      <c r="X18" s="38"/>
      <c r="Y18" s="38"/>
      <c r="Z18" s="38"/>
      <c r="AA18" s="73"/>
    </row>
    <row r="19" spans="1:27" s="26" customFormat="1" ht="12" customHeight="1">
      <c r="A19" s="55"/>
      <c r="B19" s="35">
        <v>5</v>
      </c>
      <c r="C19" s="36" t="s">
        <v>7</v>
      </c>
      <c r="D19" s="37">
        <v>2</v>
      </c>
      <c r="E19" s="55" t="str">
        <f>K4</f>
        <v>NaCl</v>
      </c>
      <c r="F19" s="55">
        <f>M4</f>
        <v>0.1</v>
      </c>
      <c r="G19" s="55" t="str">
        <f>O4</f>
        <v>M</v>
      </c>
      <c r="H19" s="55" t="str">
        <f>K9</f>
        <v>Glycerol</v>
      </c>
      <c r="I19" s="55">
        <f>M9</f>
        <v>0</v>
      </c>
      <c r="J19" s="55" t="str">
        <f>O9</f>
        <v>% v/v</v>
      </c>
      <c r="K19" s="55" t="str">
        <f>K11</f>
        <v>PEG 4000</v>
      </c>
      <c r="L19" s="55">
        <f>M11</f>
        <v>20</v>
      </c>
      <c r="M19" s="55" t="str">
        <f>N11</f>
        <v>% w/v</v>
      </c>
      <c r="N19" s="55" t="str">
        <f>K12</f>
        <v>TAPS pH 8.5</v>
      </c>
      <c r="O19" s="55"/>
      <c r="P19" s="55">
        <f>M12</f>
        <v>0.1</v>
      </c>
      <c r="Q19" s="55" t="str">
        <f>N12</f>
        <v>M</v>
      </c>
      <c r="T19" s="38"/>
      <c r="U19" s="38"/>
      <c r="V19" s="38"/>
      <c r="W19" s="38"/>
      <c r="X19" s="38"/>
      <c r="Y19" s="38"/>
      <c r="Z19" s="38"/>
      <c r="AA19" s="73"/>
    </row>
    <row r="20" spans="1:27" s="26" customFormat="1" ht="12" customHeight="1">
      <c r="A20" s="55"/>
      <c r="B20" s="35">
        <v>6</v>
      </c>
      <c r="C20" s="36" t="s">
        <v>8</v>
      </c>
      <c r="D20" s="37">
        <v>2</v>
      </c>
      <c r="E20" s="55" t="str">
        <f>K4</f>
        <v>NaCl</v>
      </c>
      <c r="F20" s="55">
        <f>M4</f>
        <v>0.1</v>
      </c>
      <c r="G20" s="55" t="str">
        <f>O4</f>
        <v>M</v>
      </c>
      <c r="H20" s="55" t="str">
        <f>K9</f>
        <v>Glycerol</v>
      </c>
      <c r="I20" s="55">
        <f>T9</f>
        <v>5</v>
      </c>
      <c r="J20" s="55" t="str">
        <f>O9</f>
        <v>% v/v</v>
      </c>
      <c r="K20" s="55" t="str">
        <f>K11</f>
        <v>PEG 4000</v>
      </c>
      <c r="L20" s="55">
        <f>M11</f>
        <v>20</v>
      </c>
      <c r="M20" s="55" t="str">
        <f>N11</f>
        <v>% w/v</v>
      </c>
      <c r="N20" s="55" t="str">
        <f>K12</f>
        <v>TAPS pH 8.5</v>
      </c>
      <c r="O20" s="55"/>
      <c r="P20" s="55">
        <f>M12</f>
        <v>0.1</v>
      </c>
      <c r="Q20" s="55" t="str">
        <f>N12</f>
        <v>M</v>
      </c>
      <c r="T20" s="38"/>
      <c r="U20" s="38"/>
      <c r="V20" s="38"/>
      <c r="W20" s="38"/>
      <c r="X20" s="38"/>
      <c r="Y20" s="38"/>
      <c r="Z20" s="38"/>
      <c r="AA20" s="73"/>
    </row>
    <row r="21" spans="1:27" s="26" customFormat="1" ht="12" customHeight="1">
      <c r="A21" s="55"/>
      <c r="B21" s="35">
        <v>7</v>
      </c>
      <c r="C21" s="36" t="s">
        <v>9</v>
      </c>
      <c r="D21" s="37">
        <v>2</v>
      </c>
      <c r="E21" s="55" t="str">
        <f>K4</f>
        <v>NaCl</v>
      </c>
      <c r="F21" s="55">
        <f>M4</f>
        <v>0.1</v>
      </c>
      <c r="G21" s="55" t="str">
        <f>O4</f>
        <v>M</v>
      </c>
      <c r="H21" s="55" t="str">
        <f>K9</f>
        <v>Glycerol</v>
      </c>
      <c r="I21" s="55">
        <f>U9</f>
        <v>10</v>
      </c>
      <c r="J21" s="55" t="str">
        <f>O9</f>
        <v>% v/v</v>
      </c>
      <c r="K21" s="55" t="str">
        <f>K11</f>
        <v>PEG 4000</v>
      </c>
      <c r="L21" s="55">
        <f>M11</f>
        <v>20</v>
      </c>
      <c r="M21" s="55" t="str">
        <f>N11</f>
        <v>% w/v</v>
      </c>
      <c r="N21" s="55" t="str">
        <f>K12</f>
        <v>TAPS pH 8.5</v>
      </c>
      <c r="O21" s="55"/>
      <c r="P21" s="55">
        <f>M12</f>
        <v>0.1</v>
      </c>
      <c r="Q21" s="55" t="str">
        <f>N12</f>
        <v>M</v>
      </c>
      <c r="T21" s="38"/>
      <c r="U21" s="38"/>
      <c r="V21" s="38"/>
      <c r="W21" s="38"/>
      <c r="X21" s="38"/>
      <c r="Y21" s="38"/>
      <c r="Z21" s="38"/>
      <c r="AA21" s="73"/>
    </row>
    <row r="22" spans="1:27" s="26" customFormat="1" ht="12" customHeight="1">
      <c r="A22" s="55"/>
      <c r="B22" s="35">
        <v>8</v>
      </c>
      <c r="C22" s="36" t="s">
        <v>10</v>
      </c>
      <c r="D22" s="37">
        <v>2</v>
      </c>
      <c r="E22" s="55" t="str">
        <f>K4</f>
        <v>NaCl</v>
      </c>
      <c r="F22" s="55">
        <f>M4</f>
        <v>0.1</v>
      </c>
      <c r="G22" s="55" t="str">
        <f>O4</f>
        <v>M</v>
      </c>
      <c r="H22" s="55" t="str">
        <f>K9</f>
        <v>Glycerol</v>
      </c>
      <c r="I22" s="55">
        <f>N9</f>
        <v>15</v>
      </c>
      <c r="J22" s="55" t="str">
        <f>O9</f>
        <v>% v/v</v>
      </c>
      <c r="K22" s="55" t="str">
        <f>K11</f>
        <v>PEG 4000</v>
      </c>
      <c r="L22" s="55">
        <f>M11</f>
        <v>20</v>
      </c>
      <c r="M22" s="55" t="str">
        <f>N11</f>
        <v>% w/v</v>
      </c>
      <c r="N22" s="55" t="str">
        <f>K12</f>
        <v>TAPS pH 8.5</v>
      </c>
      <c r="O22" s="55"/>
      <c r="P22" s="55">
        <f>M12</f>
        <v>0.1</v>
      </c>
      <c r="Q22" s="55" t="str">
        <f>N12</f>
        <v>M</v>
      </c>
      <c r="T22" s="38"/>
      <c r="U22" s="38"/>
      <c r="V22" s="38"/>
      <c r="W22" s="38"/>
      <c r="X22" s="38"/>
      <c r="Y22" s="38"/>
      <c r="Z22" s="38"/>
      <c r="AA22" s="73"/>
    </row>
    <row r="23" spans="1:27" s="26" customFormat="1" ht="12" customHeight="1">
      <c r="A23" s="55"/>
      <c r="B23" s="35">
        <v>9</v>
      </c>
      <c r="C23" s="36" t="s">
        <v>91</v>
      </c>
      <c r="D23" s="37">
        <v>3</v>
      </c>
      <c r="E23" s="55" t="str">
        <f>K5</f>
        <v>KCl</v>
      </c>
      <c r="F23" s="55">
        <f>M5</f>
        <v>0.1</v>
      </c>
      <c r="G23" s="55" t="str">
        <f>O5</f>
        <v>M</v>
      </c>
      <c r="H23" s="55" t="str">
        <f>K9</f>
        <v>Glycerol</v>
      </c>
      <c r="I23" s="55">
        <f>M9</f>
        <v>0</v>
      </c>
      <c r="J23" s="55" t="str">
        <f>O9</f>
        <v>% v/v</v>
      </c>
      <c r="K23" s="55" t="str">
        <f>K11</f>
        <v>PEG 4000</v>
      </c>
      <c r="L23" s="55">
        <f>M11</f>
        <v>20</v>
      </c>
      <c r="M23" s="55" t="str">
        <f>N11</f>
        <v>% w/v</v>
      </c>
      <c r="N23" s="55" t="str">
        <f>K12</f>
        <v>TAPS pH 8.5</v>
      </c>
      <c r="O23" s="55"/>
      <c r="P23" s="55">
        <f>M12</f>
        <v>0.1</v>
      </c>
      <c r="Q23" s="55" t="str">
        <f>N12</f>
        <v>M</v>
      </c>
      <c r="T23" s="38"/>
      <c r="U23" s="38"/>
      <c r="V23" s="38"/>
      <c r="W23" s="38"/>
      <c r="X23" s="38"/>
      <c r="Y23" s="38"/>
      <c r="Z23" s="38"/>
      <c r="AA23" s="73"/>
    </row>
    <row r="24" spans="1:27" s="26" customFormat="1" ht="12" customHeight="1">
      <c r="A24" s="55"/>
      <c r="B24" s="35">
        <v>10</v>
      </c>
      <c r="C24" s="36" t="s">
        <v>11</v>
      </c>
      <c r="D24" s="37">
        <v>3</v>
      </c>
      <c r="E24" s="55" t="str">
        <f>K5</f>
        <v>KCl</v>
      </c>
      <c r="F24" s="55">
        <f>M5</f>
        <v>0.1</v>
      </c>
      <c r="G24" s="55" t="str">
        <f>O5</f>
        <v>M</v>
      </c>
      <c r="H24" s="55" t="str">
        <f>K9</f>
        <v>Glycerol</v>
      </c>
      <c r="I24" s="55">
        <f>T9</f>
        <v>5</v>
      </c>
      <c r="J24" s="55" t="str">
        <f>O9</f>
        <v>% v/v</v>
      </c>
      <c r="K24" s="55" t="str">
        <f>K11</f>
        <v>PEG 4000</v>
      </c>
      <c r="L24" s="55">
        <f>M11</f>
        <v>20</v>
      </c>
      <c r="M24" s="55" t="str">
        <f>N11</f>
        <v>% w/v</v>
      </c>
      <c r="N24" s="55" t="str">
        <f>K12</f>
        <v>TAPS pH 8.5</v>
      </c>
      <c r="O24" s="55"/>
      <c r="P24" s="55">
        <f>M12</f>
        <v>0.1</v>
      </c>
      <c r="Q24" s="55" t="str">
        <f>N12</f>
        <v>M</v>
      </c>
      <c r="T24" s="38"/>
      <c r="U24" s="38"/>
      <c r="V24" s="38"/>
      <c r="W24" s="38"/>
      <c r="X24" s="38"/>
      <c r="Y24" s="38"/>
      <c r="Z24" s="38"/>
      <c r="AA24" s="73"/>
    </row>
    <row r="25" spans="1:27" s="26" customFormat="1" ht="12" customHeight="1">
      <c r="A25" s="55"/>
      <c r="B25" s="35">
        <v>11</v>
      </c>
      <c r="C25" s="36" t="s">
        <v>12</v>
      </c>
      <c r="D25" s="37">
        <v>3</v>
      </c>
      <c r="E25" s="55" t="str">
        <f>K5</f>
        <v>KCl</v>
      </c>
      <c r="F25" s="55">
        <f>M5</f>
        <v>0.1</v>
      </c>
      <c r="G25" s="55" t="str">
        <f>O5</f>
        <v>M</v>
      </c>
      <c r="H25" s="55" t="str">
        <f>K9</f>
        <v>Glycerol</v>
      </c>
      <c r="I25" s="55">
        <f>U9</f>
        <v>10</v>
      </c>
      <c r="J25" s="55" t="str">
        <f>O9</f>
        <v>% v/v</v>
      </c>
      <c r="K25" s="55" t="str">
        <f>K11</f>
        <v>PEG 4000</v>
      </c>
      <c r="L25" s="55">
        <f>M11</f>
        <v>20</v>
      </c>
      <c r="M25" s="55" t="str">
        <f>N11</f>
        <v>% w/v</v>
      </c>
      <c r="N25" s="55" t="str">
        <f>K12</f>
        <v>TAPS pH 8.5</v>
      </c>
      <c r="O25" s="55"/>
      <c r="P25" s="55">
        <f>M12</f>
        <v>0.1</v>
      </c>
      <c r="Q25" s="55" t="str">
        <f>N12</f>
        <v>M</v>
      </c>
      <c r="T25" s="38"/>
      <c r="U25" s="38"/>
      <c r="V25" s="38"/>
      <c r="W25" s="38"/>
      <c r="X25" s="38"/>
      <c r="Y25" s="38"/>
      <c r="Z25" s="38"/>
      <c r="AA25" s="73"/>
    </row>
    <row r="26" spans="1:27" s="26" customFormat="1" ht="12" customHeight="1">
      <c r="A26" s="55"/>
      <c r="B26" s="35">
        <v>12</v>
      </c>
      <c r="C26" s="36" t="s">
        <v>13</v>
      </c>
      <c r="D26" s="37">
        <v>3</v>
      </c>
      <c r="E26" s="55" t="str">
        <f>K5</f>
        <v>KCl</v>
      </c>
      <c r="F26" s="55">
        <f>M5</f>
        <v>0.1</v>
      </c>
      <c r="G26" s="55" t="str">
        <f>O5</f>
        <v>M</v>
      </c>
      <c r="H26" s="55" t="str">
        <f>K9</f>
        <v>Glycerol</v>
      </c>
      <c r="I26" s="55">
        <f>N9</f>
        <v>15</v>
      </c>
      <c r="J26" s="55" t="str">
        <f>O9</f>
        <v>% v/v</v>
      </c>
      <c r="K26" s="55" t="str">
        <f>K11</f>
        <v>PEG 4000</v>
      </c>
      <c r="L26" s="55">
        <f>M11</f>
        <v>20</v>
      </c>
      <c r="M26" s="55" t="str">
        <f>N11</f>
        <v>% w/v</v>
      </c>
      <c r="N26" s="55" t="str">
        <f>K12</f>
        <v>TAPS pH 8.5</v>
      </c>
      <c r="O26" s="55"/>
      <c r="P26" s="55">
        <f>M12</f>
        <v>0.1</v>
      </c>
      <c r="Q26" s="55" t="str">
        <f>N12</f>
        <v>M</v>
      </c>
      <c r="T26" s="38"/>
      <c r="U26" s="38"/>
      <c r="V26" s="38"/>
      <c r="W26" s="38"/>
      <c r="X26" s="38"/>
      <c r="Y26" s="38"/>
      <c r="Z26" s="38"/>
      <c r="AA26" s="73"/>
    </row>
    <row r="27" spans="1:27" s="26" customFormat="1" ht="12" customHeight="1">
      <c r="A27" s="55"/>
      <c r="B27" s="35">
        <v>13</v>
      </c>
      <c r="C27" s="36" t="s">
        <v>14</v>
      </c>
      <c r="D27" s="37">
        <v>1</v>
      </c>
      <c r="E27" s="55" t="str">
        <f>K3</f>
        <v>none</v>
      </c>
      <c r="F27" s="55">
        <f>T3</f>
        <v>0</v>
      </c>
      <c r="G27" s="56" t="str">
        <f>O3</f>
        <v>M</v>
      </c>
      <c r="H27" s="55" t="str">
        <f>K9</f>
        <v>Glycerol</v>
      </c>
      <c r="I27" s="55">
        <f>M9</f>
        <v>0</v>
      </c>
      <c r="J27" s="55" t="str">
        <f>O9</f>
        <v>% v/v</v>
      </c>
      <c r="K27" s="55" t="str">
        <f>K11</f>
        <v>PEG 4000</v>
      </c>
      <c r="L27" s="55">
        <f>M11</f>
        <v>20</v>
      </c>
      <c r="M27" s="55" t="str">
        <f>N11</f>
        <v>% w/v</v>
      </c>
      <c r="N27" s="55" t="str">
        <f>K12</f>
        <v>TAPS pH 8.5</v>
      </c>
      <c r="O27" s="55"/>
      <c r="P27" s="55">
        <f>M12</f>
        <v>0.1</v>
      </c>
      <c r="Q27" s="55" t="str">
        <f>N12</f>
        <v>M</v>
      </c>
      <c r="T27" s="38"/>
      <c r="U27" s="38"/>
      <c r="V27" s="38"/>
      <c r="W27" s="38"/>
      <c r="X27" s="38"/>
      <c r="Y27" s="38"/>
      <c r="Z27" s="38"/>
      <c r="AA27" s="73"/>
    </row>
    <row r="28" spans="1:27" s="26" customFormat="1" ht="12" customHeight="1">
      <c r="A28" s="55"/>
      <c r="B28" s="35">
        <v>14</v>
      </c>
      <c r="C28" s="36" t="s">
        <v>15</v>
      </c>
      <c r="D28" s="37">
        <v>1</v>
      </c>
      <c r="E28" s="55" t="str">
        <f>K3</f>
        <v>none</v>
      </c>
      <c r="F28" s="55">
        <f>T3</f>
        <v>0</v>
      </c>
      <c r="G28" s="56" t="str">
        <f>O3</f>
        <v>M</v>
      </c>
      <c r="H28" s="55" t="str">
        <f>K9</f>
        <v>Glycerol</v>
      </c>
      <c r="I28" s="55">
        <f>T9</f>
        <v>5</v>
      </c>
      <c r="J28" s="55" t="str">
        <f>O9</f>
        <v>% v/v</v>
      </c>
      <c r="K28" s="55" t="str">
        <f>K11</f>
        <v>PEG 4000</v>
      </c>
      <c r="L28" s="55">
        <f>M11</f>
        <v>20</v>
      </c>
      <c r="M28" s="55" t="str">
        <f>N11</f>
        <v>% w/v</v>
      </c>
      <c r="N28" s="55" t="str">
        <f>K12</f>
        <v>TAPS pH 8.5</v>
      </c>
      <c r="O28" s="55"/>
      <c r="P28" s="55">
        <f>M12</f>
        <v>0.1</v>
      </c>
      <c r="Q28" s="55" t="str">
        <f>N12</f>
        <v>M</v>
      </c>
      <c r="T28" s="38"/>
      <c r="U28" s="38"/>
      <c r="V28" s="38"/>
      <c r="W28" s="38"/>
      <c r="X28" s="38"/>
      <c r="Y28" s="38"/>
      <c r="Z28" s="38"/>
      <c r="AA28" s="73"/>
    </row>
    <row r="29" spans="1:27" s="26" customFormat="1" ht="12" customHeight="1">
      <c r="A29" s="55"/>
      <c r="B29" s="35">
        <v>15</v>
      </c>
      <c r="C29" s="36" t="s">
        <v>16</v>
      </c>
      <c r="D29" s="37">
        <v>1</v>
      </c>
      <c r="E29" s="55" t="str">
        <f>K3</f>
        <v>none</v>
      </c>
      <c r="F29" s="55">
        <f>T3</f>
        <v>0</v>
      </c>
      <c r="G29" s="56" t="str">
        <f>O3</f>
        <v>M</v>
      </c>
      <c r="H29" s="55" t="str">
        <f>K9</f>
        <v>Glycerol</v>
      </c>
      <c r="I29" s="55">
        <f>U9</f>
        <v>10</v>
      </c>
      <c r="J29" s="55" t="str">
        <f>O9</f>
        <v>% v/v</v>
      </c>
      <c r="K29" s="55" t="str">
        <f>K11</f>
        <v>PEG 4000</v>
      </c>
      <c r="L29" s="55">
        <f>M11</f>
        <v>20</v>
      </c>
      <c r="M29" s="55" t="str">
        <f>N11</f>
        <v>% w/v</v>
      </c>
      <c r="N29" s="55" t="str">
        <f>K12</f>
        <v>TAPS pH 8.5</v>
      </c>
      <c r="O29" s="55"/>
      <c r="P29" s="55">
        <f>M12</f>
        <v>0.1</v>
      </c>
      <c r="Q29" s="55" t="str">
        <f>N12</f>
        <v>M</v>
      </c>
      <c r="T29" s="38"/>
      <c r="U29" s="38"/>
      <c r="V29" s="38"/>
      <c r="W29" s="38"/>
      <c r="X29" s="38"/>
      <c r="Y29" s="38"/>
      <c r="Z29" s="38"/>
      <c r="AA29" s="73"/>
    </row>
    <row r="30" spans="1:27" s="26" customFormat="1" ht="12" customHeight="1">
      <c r="A30" s="55"/>
      <c r="B30" s="35">
        <v>16</v>
      </c>
      <c r="C30" s="36" t="s">
        <v>17</v>
      </c>
      <c r="D30" s="37">
        <v>1</v>
      </c>
      <c r="E30" s="55" t="str">
        <f>K3</f>
        <v>none</v>
      </c>
      <c r="F30" s="55">
        <f>T3</f>
        <v>0</v>
      </c>
      <c r="G30" s="56" t="str">
        <f>O3</f>
        <v>M</v>
      </c>
      <c r="H30" s="55" t="str">
        <f>K9</f>
        <v>Glycerol</v>
      </c>
      <c r="I30" s="55">
        <f>N9</f>
        <v>15</v>
      </c>
      <c r="J30" s="55" t="str">
        <f>O9</f>
        <v>% v/v</v>
      </c>
      <c r="K30" s="55" t="str">
        <f>K11</f>
        <v>PEG 4000</v>
      </c>
      <c r="L30" s="55">
        <f>M11</f>
        <v>20</v>
      </c>
      <c r="M30" s="55" t="str">
        <f>N11</f>
        <v>% w/v</v>
      </c>
      <c r="N30" s="55" t="str">
        <f>K12</f>
        <v>TAPS pH 8.5</v>
      </c>
      <c r="O30" s="55"/>
      <c r="P30" s="55">
        <f>M12</f>
        <v>0.1</v>
      </c>
      <c r="Q30" s="55" t="str">
        <f>N12</f>
        <v>M</v>
      </c>
      <c r="T30" s="38"/>
      <c r="U30" s="38"/>
      <c r="V30" s="38"/>
      <c r="W30" s="38"/>
      <c r="X30" s="38"/>
      <c r="Y30" s="38"/>
      <c r="Z30" s="38"/>
      <c r="AA30" s="73"/>
    </row>
    <row r="31" spans="1:27" s="26" customFormat="1" ht="12" customHeight="1">
      <c r="A31" s="55"/>
      <c r="B31" s="35">
        <v>17</v>
      </c>
      <c r="C31" s="36" t="s">
        <v>18</v>
      </c>
      <c r="D31" s="37">
        <v>2</v>
      </c>
      <c r="E31" s="55" t="str">
        <f>K4</f>
        <v>NaCl</v>
      </c>
      <c r="F31" s="55">
        <f>T4</f>
        <v>0.2</v>
      </c>
      <c r="G31" s="55" t="str">
        <f>O4</f>
        <v>M</v>
      </c>
      <c r="H31" s="55" t="str">
        <f>K9</f>
        <v>Glycerol</v>
      </c>
      <c r="I31" s="55">
        <f>M9</f>
        <v>0</v>
      </c>
      <c r="J31" s="55" t="str">
        <f>O9</f>
        <v>% v/v</v>
      </c>
      <c r="K31" s="55" t="str">
        <f>K11</f>
        <v>PEG 4000</v>
      </c>
      <c r="L31" s="55">
        <f>M11</f>
        <v>20</v>
      </c>
      <c r="M31" s="55" t="str">
        <f>N11</f>
        <v>% w/v</v>
      </c>
      <c r="N31" s="55" t="str">
        <f>K12</f>
        <v>TAPS pH 8.5</v>
      </c>
      <c r="O31" s="55"/>
      <c r="P31" s="55">
        <f>M12</f>
        <v>0.1</v>
      </c>
      <c r="Q31" s="55" t="str">
        <f>N12</f>
        <v>M</v>
      </c>
      <c r="T31" s="38"/>
      <c r="U31" s="38"/>
      <c r="V31" s="38"/>
      <c r="W31" s="38"/>
      <c r="X31" s="38"/>
      <c r="Y31" s="38"/>
      <c r="Z31" s="38"/>
      <c r="AA31" s="73"/>
    </row>
    <row r="32" spans="1:27" s="26" customFormat="1" ht="12" customHeight="1">
      <c r="A32" s="55"/>
      <c r="B32" s="35">
        <v>18</v>
      </c>
      <c r="C32" s="36" t="s">
        <v>19</v>
      </c>
      <c r="D32" s="37">
        <v>2</v>
      </c>
      <c r="E32" s="55" t="str">
        <f>K4</f>
        <v>NaCl</v>
      </c>
      <c r="F32" s="55">
        <f>T4</f>
        <v>0.2</v>
      </c>
      <c r="G32" s="55" t="str">
        <f>O4</f>
        <v>M</v>
      </c>
      <c r="H32" s="55" t="str">
        <f>K9</f>
        <v>Glycerol</v>
      </c>
      <c r="I32" s="55">
        <f>T9</f>
        <v>5</v>
      </c>
      <c r="J32" s="55" t="str">
        <f>O9</f>
        <v>% v/v</v>
      </c>
      <c r="K32" s="55" t="str">
        <f>K11</f>
        <v>PEG 4000</v>
      </c>
      <c r="L32" s="55">
        <f>M11</f>
        <v>20</v>
      </c>
      <c r="M32" s="55" t="str">
        <f>N11</f>
        <v>% w/v</v>
      </c>
      <c r="N32" s="55" t="str">
        <f>K12</f>
        <v>TAPS pH 8.5</v>
      </c>
      <c r="O32" s="55"/>
      <c r="P32" s="55">
        <f>M12</f>
        <v>0.1</v>
      </c>
      <c r="Q32" s="55" t="str">
        <f>N12</f>
        <v>M</v>
      </c>
      <c r="T32" s="38"/>
      <c r="U32" s="38"/>
      <c r="V32" s="38"/>
      <c r="W32" s="38"/>
      <c r="X32" s="38"/>
      <c r="Y32" s="38"/>
      <c r="Z32" s="38"/>
      <c r="AA32" s="73"/>
    </row>
    <row r="33" spans="1:27" s="26" customFormat="1" ht="12" customHeight="1">
      <c r="A33" s="55"/>
      <c r="B33" s="35">
        <v>19</v>
      </c>
      <c r="C33" s="36" t="s">
        <v>20</v>
      </c>
      <c r="D33" s="37">
        <v>2</v>
      </c>
      <c r="E33" s="55" t="str">
        <f>K4</f>
        <v>NaCl</v>
      </c>
      <c r="F33" s="55">
        <f>T4</f>
        <v>0.2</v>
      </c>
      <c r="G33" s="55" t="str">
        <f>O4</f>
        <v>M</v>
      </c>
      <c r="H33" s="55" t="str">
        <f>K9</f>
        <v>Glycerol</v>
      </c>
      <c r="I33" s="55">
        <f>U9</f>
        <v>10</v>
      </c>
      <c r="J33" s="55" t="str">
        <f>O9</f>
        <v>% v/v</v>
      </c>
      <c r="K33" s="55" t="str">
        <f>K11</f>
        <v>PEG 4000</v>
      </c>
      <c r="L33" s="55">
        <f>M11</f>
        <v>20</v>
      </c>
      <c r="M33" s="55" t="str">
        <f>N11</f>
        <v>% w/v</v>
      </c>
      <c r="N33" s="55" t="str">
        <f>K12</f>
        <v>TAPS pH 8.5</v>
      </c>
      <c r="O33" s="55"/>
      <c r="P33" s="55">
        <f>M12</f>
        <v>0.1</v>
      </c>
      <c r="Q33" s="55" t="str">
        <f>N12</f>
        <v>M</v>
      </c>
      <c r="T33" s="38"/>
      <c r="U33" s="38"/>
      <c r="V33" s="38"/>
      <c r="W33" s="38"/>
      <c r="X33" s="38"/>
      <c r="Y33" s="38"/>
      <c r="Z33" s="38"/>
      <c r="AA33" s="73"/>
    </row>
    <row r="34" spans="1:27" s="26" customFormat="1" ht="12" customHeight="1">
      <c r="A34" s="55"/>
      <c r="B34" s="35">
        <v>20</v>
      </c>
      <c r="C34" s="36" t="s">
        <v>21</v>
      </c>
      <c r="D34" s="37">
        <v>2</v>
      </c>
      <c r="E34" s="55" t="str">
        <f>K4</f>
        <v>NaCl</v>
      </c>
      <c r="F34" s="55">
        <f>T4</f>
        <v>0.2</v>
      </c>
      <c r="G34" s="55" t="str">
        <f>O4</f>
        <v>M</v>
      </c>
      <c r="H34" s="55" t="str">
        <f>K9</f>
        <v>Glycerol</v>
      </c>
      <c r="I34" s="55">
        <f>N9</f>
        <v>15</v>
      </c>
      <c r="J34" s="55" t="str">
        <f>O9</f>
        <v>% v/v</v>
      </c>
      <c r="K34" s="55" t="str">
        <f>K11</f>
        <v>PEG 4000</v>
      </c>
      <c r="L34" s="55">
        <f>M11</f>
        <v>20</v>
      </c>
      <c r="M34" s="55" t="str">
        <f>N11</f>
        <v>% w/v</v>
      </c>
      <c r="N34" s="55" t="str">
        <f>K12</f>
        <v>TAPS pH 8.5</v>
      </c>
      <c r="O34" s="55"/>
      <c r="P34" s="55">
        <f>M12</f>
        <v>0.1</v>
      </c>
      <c r="Q34" s="55" t="str">
        <f>N12</f>
        <v>M</v>
      </c>
      <c r="T34" s="38"/>
      <c r="U34" s="38"/>
      <c r="V34" s="38"/>
      <c r="W34" s="38"/>
      <c r="X34" s="38"/>
      <c r="Y34" s="38"/>
      <c r="Z34" s="38"/>
      <c r="AA34" s="73"/>
    </row>
    <row r="35" spans="1:27" s="26" customFormat="1" ht="12" customHeight="1">
      <c r="A35" s="55"/>
      <c r="B35" s="35">
        <v>21</v>
      </c>
      <c r="C35" s="36" t="s">
        <v>92</v>
      </c>
      <c r="D35" s="37">
        <v>3</v>
      </c>
      <c r="E35" s="55" t="str">
        <f>K5</f>
        <v>KCl</v>
      </c>
      <c r="F35" s="55">
        <f>T5</f>
        <v>0.2</v>
      </c>
      <c r="G35" s="55" t="str">
        <f>O5</f>
        <v>M</v>
      </c>
      <c r="H35" s="55" t="str">
        <f>K9</f>
        <v>Glycerol</v>
      </c>
      <c r="I35" s="55">
        <f>M9</f>
        <v>0</v>
      </c>
      <c r="J35" s="55" t="str">
        <f>O9</f>
        <v>% v/v</v>
      </c>
      <c r="K35" s="55" t="str">
        <f>K11</f>
        <v>PEG 4000</v>
      </c>
      <c r="L35" s="55">
        <f>M11</f>
        <v>20</v>
      </c>
      <c r="M35" s="55" t="str">
        <f>N11</f>
        <v>% w/v</v>
      </c>
      <c r="N35" s="55" t="str">
        <f>K12</f>
        <v>TAPS pH 8.5</v>
      </c>
      <c r="O35" s="55"/>
      <c r="P35" s="55">
        <f>M12</f>
        <v>0.1</v>
      </c>
      <c r="Q35" s="55" t="str">
        <f>N12</f>
        <v>M</v>
      </c>
      <c r="T35" s="38"/>
      <c r="U35" s="38"/>
      <c r="V35" s="38"/>
      <c r="W35" s="38"/>
      <c r="X35" s="38"/>
      <c r="Y35" s="38"/>
      <c r="Z35" s="38"/>
      <c r="AA35" s="73"/>
    </row>
    <row r="36" spans="1:27" s="26" customFormat="1" ht="12" customHeight="1">
      <c r="A36" s="55"/>
      <c r="B36" s="35">
        <v>22</v>
      </c>
      <c r="C36" s="36" t="s">
        <v>22</v>
      </c>
      <c r="D36" s="37">
        <v>3</v>
      </c>
      <c r="E36" s="55" t="str">
        <f>K5</f>
        <v>KCl</v>
      </c>
      <c r="F36" s="55">
        <f>T5</f>
        <v>0.2</v>
      </c>
      <c r="G36" s="55" t="str">
        <f>O5</f>
        <v>M</v>
      </c>
      <c r="H36" s="55" t="str">
        <f>K9</f>
        <v>Glycerol</v>
      </c>
      <c r="I36" s="55">
        <f>T9</f>
        <v>5</v>
      </c>
      <c r="J36" s="55" t="str">
        <f>O9</f>
        <v>% v/v</v>
      </c>
      <c r="K36" s="55" t="str">
        <f>K11</f>
        <v>PEG 4000</v>
      </c>
      <c r="L36" s="55">
        <f>M11</f>
        <v>20</v>
      </c>
      <c r="M36" s="55" t="str">
        <f>N11</f>
        <v>% w/v</v>
      </c>
      <c r="N36" s="55" t="str">
        <f>K12</f>
        <v>TAPS pH 8.5</v>
      </c>
      <c r="O36" s="55"/>
      <c r="P36" s="55">
        <f>M12</f>
        <v>0.1</v>
      </c>
      <c r="Q36" s="55" t="str">
        <f>N12</f>
        <v>M</v>
      </c>
      <c r="T36" s="38"/>
      <c r="U36" s="38"/>
      <c r="V36" s="38"/>
      <c r="W36" s="38"/>
      <c r="X36" s="38"/>
      <c r="Y36" s="38"/>
      <c r="Z36" s="38"/>
      <c r="AA36" s="73"/>
    </row>
    <row r="37" spans="1:27" s="26" customFormat="1" ht="12" customHeight="1">
      <c r="A37" s="55"/>
      <c r="B37" s="35">
        <v>23</v>
      </c>
      <c r="C37" s="36" t="s">
        <v>23</v>
      </c>
      <c r="D37" s="37">
        <v>3</v>
      </c>
      <c r="E37" s="55" t="str">
        <f>K5</f>
        <v>KCl</v>
      </c>
      <c r="F37" s="55">
        <f>T5</f>
        <v>0.2</v>
      </c>
      <c r="G37" s="55" t="str">
        <f>O5</f>
        <v>M</v>
      </c>
      <c r="H37" s="55" t="str">
        <f>K9</f>
        <v>Glycerol</v>
      </c>
      <c r="I37" s="55">
        <f>U9</f>
        <v>10</v>
      </c>
      <c r="J37" s="55" t="str">
        <f>O9</f>
        <v>% v/v</v>
      </c>
      <c r="K37" s="55" t="str">
        <f>K11</f>
        <v>PEG 4000</v>
      </c>
      <c r="L37" s="55">
        <f>M11</f>
        <v>20</v>
      </c>
      <c r="M37" s="55" t="str">
        <f>N11</f>
        <v>% w/v</v>
      </c>
      <c r="N37" s="55" t="str">
        <f>K12</f>
        <v>TAPS pH 8.5</v>
      </c>
      <c r="O37" s="55"/>
      <c r="P37" s="55">
        <f>M12</f>
        <v>0.1</v>
      </c>
      <c r="Q37" s="55" t="str">
        <f>N12</f>
        <v>M</v>
      </c>
      <c r="T37" s="38"/>
      <c r="U37" s="38"/>
      <c r="V37" s="38"/>
      <c r="W37" s="38"/>
      <c r="X37" s="38"/>
      <c r="Y37" s="38"/>
      <c r="Z37" s="38"/>
      <c r="AA37" s="73"/>
    </row>
    <row r="38" spans="1:27" s="26" customFormat="1" ht="12" customHeight="1">
      <c r="A38" s="55"/>
      <c r="B38" s="35">
        <v>24</v>
      </c>
      <c r="C38" s="36" t="s">
        <v>24</v>
      </c>
      <c r="D38" s="37">
        <v>3</v>
      </c>
      <c r="E38" s="55" t="str">
        <f>K5</f>
        <v>KCl</v>
      </c>
      <c r="F38" s="55">
        <f>T5</f>
        <v>0.2</v>
      </c>
      <c r="G38" s="55" t="str">
        <f>O5</f>
        <v>M</v>
      </c>
      <c r="H38" s="55" t="str">
        <f>K9</f>
        <v>Glycerol</v>
      </c>
      <c r="I38" s="55">
        <f>N9</f>
        <v>15</v>
      </c>
      <c r="J38" s="55" t="str">
        <f>O9</f>
        <v>% v/v</v>
      </c>
      <c r="K38" s="55" t="str">
        <f>K11</f>
        <v>PEG 4000</v>
      </c>
      <c r="L38" s="55">
        <f>M11</f>
        <v>20</v>
      </c>
      <c r="M38" s="55" t="str">
        <f>N11</f>
        <v>% w/v</v>
      </c>
      <c r="N38" s="55" t="str">
        <f>K12</f>
        <v>TAPS pH 8.5</v>
      </c>
      <c r="O38" s="55"/>
      <c r="P38" s="55">
        <f>M12</f>
        <v>0.1</v>
      </c>
      <c r="Q38" s="55" t="str">
        <f>N12</f>
        <v>M</v>
      </c>
      <c r="T38" s="38"/>
      <c r="U38" s="38"/>
      <c r="V38" s="38"/>
      <c r="W38" s="38"/>
      <c r="X38" s="38"/>
      <c r="Y38" s="38"/>
      <c r="Z38" s="38"/>
      <c r="AA38" s="73"/>
    </row>
    <row r="39" spans="1:27" s="26" customFormat="1" ht="12" customHeight="1">
      <c r="A39" s="55"/>
      <c r="B39" s="35">
        <v>25</v>
      </c>
      <c r="C39" s="36" t="s">
        <v>25</v>
      </c>
      <c r="D39" s="37">
        <v>1</v>
      </c>
      <c r="E39" s="55" t="str">
        <f>K3</f>
        <v>none</v>
      </c>
      <c r="F39" s="55">
        <f>U3</f>
        <v>0</v>
      </c>
      <c r="G39" s="56" t="str">
        <f>O3</f>
        <v>M</v>
      </c>
      <c r="H39" s="55" t="str">
        <f>K9</f>
        <v>Glycerol</v>
      </c>
      <c r="I39" s="55">
        <f>M9</f>
        <v>0</v>
      </c>
      <c r="J39" s="55" t="str">
        <f>O9</f>
        <v>% v/v</v>
      </c>
      <c r="K39" s="55" t="str">
        <f>K11</f>
        <v>PEG 4000</v>
      </c>
      <c r="L39" s="55">
        <f>M11</f>
        <v>20</v>
      </c>
      <c r="M39" s="55" t="str">
        <f>N11</f>
        <v>% w/v</v>
      </c>
      <c r="N39" s="55" t="str">
        <f>K12</f>
        <v>TAPS pH 8.5</v>
      </c>
      <c r="O39" s="55"/>
      <c r="P39" s="55">
        <f>M12</f>
        <v>0.1</v>
      </c>
      <c r="Q39" s="55" t="str">
        <f>N12</f>
        <v>M</v>
      </c>
      <c r="T39" s="38"/>
      <c r="U39" s="38"/>
      <c r="V39" s="38"/>
      <c r="W39" s="38"/>
      <c r="X39" s="38"/>
      <c r="Y39" s="38"/>
      <c r="Z39" s="38"/>
      <c r="AA39" s="73"/>
    </row>
    <row r="40" spans="1:27" s="26" customFormat="1" ht="12" customHeight="1">
      <c r="A40" s="55"/>
      <c r="B40" s="35">
        <v>26</v>
      </c>
      <c r="C40" s="36" t="s">
        <v>26</v>
      </c>
      <c r="D40" s="37">
        <v>1</v>
      </c>
      <c r="E40" s="55" t="str">
        <f>K3</f>
        <v>none</v>
      </c>
      <c r="F40" s="55">
        <f>U3</f>
        <v>0</v>
      </c>
      <c r="G40" s="56" t="str">
        <f>O3</f>
        <v>M</v>
      </c>
      <c r="H40" s="55" t="str">
        <f>K9</f>
        <v>Glycerol</v>
      </c>
      <c r="I40" s="55">
        <f>T9</f>
        <v>5</v>
      </c>
      <c r="J40" s="55" t="str">
        <f>O9</f>
        <v>% v/v</v>
      </c>
      <c r="K40" s="55" t="str">
        <f>K11</f>
        <v>PEG 4000</v>
      </c>
      <c r="L40" s="55">
        <f>M11</f>
        <v>20</v>
      </c>
      <c r="M40" s="55" t="str">
        <f>N11</f>
        <v>% w/v</v>
      </c>
      <c r="N40" s="55" t="str">
        <f>K12</f>
        <v>TAPS pH 8.5</v>
      </c>
      <c r="O40" s="55"/>
      <c r="P40" s="55">
        <f>M12</f>
        <v>0.1</v>
      </c>
      <c r="Q40" s="55" t="str">
        <f>N12</f>
        <v>M</v>
      </c>
      <c r="T40" s="38"/>
      <c r="U40" s="38"/>
      <c r="V40" s="38"/>
      <c r="W40" s="38"/>
      <c r="X40" s="38"/>
      <c r="Y40" s="38"/>
      <c r="Z40" s="38"/>
      <c r="AA40" s="73"/>
    </row>
    <row r="41" spans="1:27" s="26" customFormat="1" ht="12" customHeight="1">
      <c r="A41" s="55"/>
      <c r="B41" s="35">
        <v>27</v>
      </c>
      <c r="C41" s="36" t="s">
        <v>27</v>
      </c>
      <c r="D41" s="37">
        <v>1</v>
      </c>
      <c r="E41" s="55" t="str">
        <f>K3</f>
        <v>none</v>
      </c>
      <c r="F41" s="55">
        <f>U3</f>
        <v>0</v>
      </c>
      <c r="G41" s="56" t="str">
        <f>O3</f>
        <v>M</v>
      </c>
      <c r="H41" s="55" t="str">
        <f>K9</f>
        <v>Glycerol</v>
      </c>
      <c r="I41" s="55">
        <f>U9</f>
        <v>10</v>
      </c>
      <c r="J41" s="55" t="str">
        <f>O9</f>
        <v>% v/v</v>
      </c>
      <c r="K41" s="55" t="str">
        <f>K11</f>
        <v>PEG 4000</v>
      </c>
      <c r="L41" s="55">
        <f>M11</f>
        <v>20</v>
      </c>
      <c r="M41" s="55" t="str">
        <f>N11</f>
        <v>% w/v</v>
      </c>
      <c r="N41" s="55" t="str">
        <f>K12</f>
        <v>TAPS pH 8.5</v>
      </c>
      <c r="O41" s="55"/>
      <c r="P41" s="55">
        <f>M12</f>
        <v>0.1</v>
      </c>
      <c r="Q41" s="55" t="str">
        <f>N12</f>
        <v>M</v>
      </c>
      <c r="T41" s="38"/>
      <c r="U41" s="38"/>
      <c r="V41" s="38"/>
      <c r="W41" s="38"/>
      <c r="X41" s="38"/>
      <c r="Y41" s="38"/>
      <c r="Z41" s="38"/>
      <c r="AA41" s="73"/>
    </row>
    <row r="42" spans="1:27" s="26" customFormat="1" ht="12" customHeight="1">
      <c r="A42" s="55"/>
      <c r="B42" s="35">
        <v>28</v>
      </c>
      <c r="C42" s="36" t="s">
        <v>28</v>
      </c>
      <c r="D42" s="37">
        <v>1</v>
      </c>
      <c r="E42" s="55" t="str">
        <f>K3</f>
        <v>none</v>
      </c>
      <c r="F42" s="55">
        <f>U3</f>
        <v>0</v>
      </c>
      <c r="G42" s="56" t="str">
        <f>O3</f>
        <v>M</v>
      </c>
      <c r="H42" s="55" t="str">
        <f>K9</f>
        <v>Glycerol</v>
      </c>
      <c r="I42" s="55">
        <f>N9</f>
        <v>15</v>
      </c>
      <c r="J42" s="55" t="str">
        <f>O9</f>
        <v>% v/v</v>
      </c>
      <c r="K42" s="55" t="str">
        <f>K11</f>
        <v>PEG 4000</v>
      </c>
      <c r="L42" s="55">
        <f>M11</f>
        <v>20</v>
      </c>
      <c r="M42" s="55" t="str">
        <f>N11</f>
        <v>% w/v</v>
      </c>
      <c r="N42" s="55" t="str">
        <f>K12</f>
        <v>TAPS pH 8.5</v>
      </c>
      <c r="O42" s="55"/>
      <c r="P42" s="55">
        <f>M12</f>
        <v>0.1</v>
      </c>
      <c r="Q42" s="55" t="str">
        <f>N12</f>
        <v>M</v>
      </c>
      <c r="T42" s="38"/>
      <c r="U42" s="38"/>
      <c r="V42" s="38"/>
      <c r="W42" s="38"/>
      <c r="X42" s="38"/>
      <c r="Y42" s="38"/>
      <c r="Z42" s="38"/>
      <c r="AA42" s="73"/>
    </row>
    <row r="43" spans="1:27" s="26" customFormat="1" ht="12" customHeight="1">
      <c r="A43" s="55"/>
      <c r="B43" s="35">
        <v>29</v>
      </c>
      <c r="C43" s="36" t="s">
        <v>29</v>
      </c>
      <c r="D43" s="37">
        <v>2</v>
      </c>
      <c r="E43" s="55" t="str">
        <f>K4</f>
        <v>NaCl</v>
      </c>
      <c r="F43" s="55">
        <f>U4</f>
        <v>0.30000000000000004</v>
      </c>
      <c r="G43" s="55" t="str">
        <f>O4</f>
        <v>M</v>
      </c>
      <c r="H43" s="55" t="str">
        <f>K9</f>
        <v>Glycerol</v>
      </c>
      <c r="I43" s="55">
        <f>M9</f>
        <v>0</v>
      </c>
      <c r="J43" s="55" t="str">
        <f>O9</f>
        <v>% v/v</v>
      </c>
      <c r="K43" s="55" t="str">
        <f>K11</f>
        <v>PEG 4000</v>
      </c>
      <c r="L43" s="55">
        <f>M11</f>
        <v>20</v>
      </c>
      <c r="M43" s="55" t="str">
        <f>N11</f>
        <v>% w/v</v>
      </c>
      <c r="N43" s="55" t="str">
        <f>K12</f>
        <v>TAPS pH 8.5</v>
      </c>
      <c r="O43" s="55"/>
      <c r="P43" s="55">
        <f>M12</f>
        <v>0.1</v>
      </c>
      <c r="Q43" s="55" t="str">
        <f>N12</f>
        <v>M</v>
      </c>
      <c r="T43" s="38"/>
      <c r="U43" s="38"/>
      <c r="V43" s="38"/>
      <c r="W43" s="38"/>
      <c r="X43" s="38"/>
      <c r="Y43" s="38"/>
      <c r="Z43" s="38"/>
      <c r="AA43" s="73"/>
    </row>
    <row r="44" spans="1:27" s="26" customFormat="1" ht="12" customHeight="1">
      <c r="A44" s="55"/>
      <c r="B44" s="35">
        <v>30</v>
      </c>
      <c r="C44" s="36" t="s">
        <v>30</v>
      </c>
      <c r="D44" s="37">
        <v>2</v>
      </c>
      <c r="E44" s="55" t="str">
        <f>K4</f>
        <v>NaCl</v>
      </c>
      <c r="F44" s="55">
        <f>U4</f>
        <v>0.30000000000000004</v>
      </c>
      <c r="G44" s="55" t="str">
        <f>O4</f>
        <v>M</v>
      </c>
      <c r="H44" s="55" t="str">
        <f>K9</f>
        <v>Glycerol</v>
      </c>
      <c r="I44" s="55">
        <f>T9</f>
        <v>5</v>
      </c>
      <c r="J44" s="55" t="str">
        <f>O9</f>
        <v>% v/v</v>
      </c>
      <c r="K44" s="55" t="str">
        <f>K11</f>
        <v>PEG 4000</v>
      </c>
      <c r="L44" s="55">
        <f>M11</f>
        <v>20</v>
      </c>
      <c r="M44" s="55" t="str">
        <f>N11</f>
        <v>% w/v</v>
      </c>
      <c r="N44" s="55" t="str">
        <f>K12</f>
        <v>TAPS pH 8.5</v>
      </c>
      <c r="O44" s="55"/>
      <c r="P44" s="55">
        <f>M12</f>
        <v>0.1</v>
      </c>
      <c r="Q44" s="55" t="str">
        <f>N12</f>
        <v>M</v>
      </c>
      <c r="T44" s="38"/>
      <c r="U44" s="38"/>
      <c r="V44" s="38"/>
      <c r="W44" s="38"/>
      <c r="X44" s="38"/>
      <c r="Y44" s="38"/>
      <c r="Z44" s="38"/>
      <c r="AA44" s="73"/>
    </row>
    <row r="45" spans="1:27" s="26" customFormat="1" ht="12" customHeight="1">
      <c r="A45" s="55"/>
      <c r="B45" s="35">
        <v>31</v>
      </c>
      <c r="C45" s="36" t="s">
        <v>31</v>
      </c>
      <c r="D45" s="37">
        <v>2</v>
      </c>
      <c r="E45" s="55" t="str">
        <f>K4</f>
        <v>NaCl</v>
      </c>
      <c r="F45" s="55">
        <f>U4</f>
        <v>0.30000000000000004</v>
      </c>
      <c r="G45" s="55" t="str">
        <f>O4</f>
        <v>M</v>
      </c>
      <c r="H45" s="55" t="str">
        <f>K9</f>
        <v>Glycerol</v>
      </c>
      <c r="I45" s="55">
        <f>U9</f>
        <v>10</v>
      </c>
      <c r="J45" s="55" t="str">
        <f>O9</f>
        <v>% v/v</v>
      </c>
      <c r="K45" s="55" t="str">
        <f>K11</f>
        <v>PEG 4000</v>
      </c>
      <c r="L45" s="55">
        <f>M11</f>
        <v>20</v>
      </c>
      <c r="M45" s="55" t="str">
        <f>N11</f>
        <v>% w/v</v>
      </c>
      <c r="N45" s="55" t="str">
        <f>K12</f>
        <v>TAPS pH 8.5</v>
      </c>
      <c r="O45" s="55"/>
      <c r="P45" s="55">
        <f>M12</f>
        <v>0.1</v>
      </c>
      <c r="Q45" s="55" t="str">
        <f>N12</f>
        <v>M</v>
      </c>
      <c r="T45" s="38"/>
      <c r="U45" s="38"/>
      <c r="V45" s="38"/>
      <c r="W45" s="38"/>
      <c r="X45" s="38"/>
      <c r="Y45" s="38"/>
      <c r="Z45" s="38"/>
      <c r="AA45" s="73"/>
    </row>
    <row r="46" spans="1:27" s="26" customFormat="1" ht="12" customHeight="1">
      <c r="A46" s="55"/>
      <c r="B46" s="35">
        <v>32</v>
      </c>
      <c r="C46" s="36" t="s">
        <v>32</v>
      </c>
      <c r="D46" s="37">
        <v>2</v>
      </c>
      <c r="E46" s="55" t="str">
        <f>K4</f>
        <v>NaCl</v>
      </c>
      <c r="F46" s="55">
        <f>U4</f>
        <v>0.30000000000000004</v>
      </c>
      <c r="G46" s="55" t="str">
        <f>O4</f>
        <v>M</v>
      </c>
      <c r="H46" s="55" t="str">
        <f>K9</f>
        <v>Glycerol</v>
      </c>
      <c r="I46" s="55">
        <f>N9</f>
        <v>15</v>
      </c>
      <c r="J46" s="55" t="str">
        <f>O9</f>
        <v>% v/v</v>
      </c>
      <c r="K46" s="55" t="str">
        <f>K11</f>
        <v>PEG 4000</v>
      </c>
      <c r="L46" s="55">
        <f>M11</f>
        <v>20</v>
      </c>
      <c r="M46" s="55" t="str">
        <f>N11</f>
        <v>% w/v</v>
      </c>
      <c r="N46" s="55" t="str">
        <f>K12</f>
        <v>TAPS pH 8.5</v>
      </c>
      <c r="O46" s="55"/>
      <c r="P46" s="55">
        <f>M12</f>
        <v>0.1</v>
      </c>
      <c r="Q46" s="55" t="str">
        <f>N12</f>
        <v>M</v>
      </c>
      <c r="T46" s="38"/>
      <c r="U46" s="38"/>
      <c r="V46" s="38"/>
      <c r="W46" s="38"/>
      <c r="X46" s="38"/>
      <c r="Y46" s="38"/>
      <c r="Z46" s="38"/>
      <c r="AA46" s="73"/>
    </row>
    <row r="47" spans="1:27" s="26" customFormat="1" ht="12" customHeight="1">
      <c r="A47" s="55"/>
      <c r="B47" s="35">
        <v>33</v>
      </c>
      <c r="C47" s="36" t="s">
        <v>93</v>
      </c>
      <c r="D47" s="37">
        <v>3</v>
      </c>
      <c r="E47" s="55" t="str">
        <f>K5</f>
        <v>KCl</v>
      </c>
      <c r="F47" s="55">
        <f>U5</f>
        <v>0.30000000000000004</v>
      </c>
      <c r="G47" s="55" t="str">
        <f>O5</f>
        <v>M</v>
      </c>
      <c r="H47" s="55" t="str">
        <f>K9</f>
        <v>Glycerol</v>
      </c>
      <c r="I47" s="55">
        <f>M9</f>
        <v>0</v>
      </c>
      <c r="J47" s="55" t="str">
        <f>O9</f>
        <v>% v/v</v>
      </c>
      <c r="K47" s="55" t="str">
        <f>K11</f>
        <v>PEG 4000</v>
      </c>
      <c r="L47" s="55">
        <f>M11</f>
        <v>20</v>
      </c>
      <c r="M47" s="55" t="str">
        <f>N11</f>
        <v>% w/v</v>
      </c>
      <c r="N47" s="55" t="str">
        <f>K12</f>
        <v>TAPS pH 8.5</v>
      </c>
      <c r="O47" s="55"/>
      <c r="P47" s="55">
        <f>M12</f>
        <v>0.1</v>
      </c>
      <c r="Q47" s="55" t="str">
        <f>N12</f>
        <v>M</v>
      </c>
      <c r="T47" s="38"/>
      <c r="U47" s="38"/>
      <c r="V47" s="38"/>
      <c r="W47" s="38"/>
      <c r="X47" s="38"/>
      <c r="Y47" s="38"/>
      <c r="Z47" s="38"/>
      <c r="AA47" s="73"/>
    </row>
    <row r="48" spans="1:27" s="26" customFormat="1" ht="12" customHeight="1">
      <c r="A48" s="55"/>
      <c r="B48" s="35">
        <v>34</v>
      </c>
      <c r="C48" s="36" t="s">
        <v>33</v>
      </c>
      <c r="D48" s="37">
        <v>3</v>
      </c>
      <c r="E48" s="55" t="str">
        <f>K5</f>
        <v>KCl</v>
      </c>
      <c r="F48" s="55">
        <f>U5</f>
        <v>0.30000000000000004</v>
      </c>
      <c r="G48" s="55" t="str">
        <f>O5</f>
        <v>M</v>
      </c>
      <c r="H48" s="55" t="str">
        <f>K9</f>
        <v>Glycerol</v>
      </c>
      <c r="I48" s="55">
        <f>T9</f>
        <v>5</v>
      </c>
      <c r="J48" s="55" t="str">
        <f>O9</f>
        <v>% v/v</v>
      </c>
      <c r="K48" s="55" t="str">
        <f>K11</f>
        <v>PEG 4000</v>
      </c>
      <c r="L48" s="55">
        <f>M11</f>
        <v>20</v>
      </c>
      <c r="M48" s="55" t="str">
        <f>N11</f>
        <v>% w/v</v>
      </c>
      <c r="N48" s="55" t="str">
        <f>K12</f>
        <v>TAPS pH 8.5</v>
      </c>
      <c r="O48" s="55"/>
      <c r="P48" s="55">
        <f>M12</f>
        <v>0.1</v>
      </c>
      <c r="Q48" s="55" t="str">
        <f>N12</f>
        <v>M</v>
      </c>
      <c r="T48" s="38"/>
      <c r="U48" s="38"/>
      <c r="V48" s="38"/>
      <c r="W48" s="38"/>
      <c r="X48" s="38"/>
      <c r="Y48" s="38"/>
      <c r="Z48" s="38"/>
      <c r="AA48" s="73"/>
    </row>
    <row r="49" spans="1:27" s="26" customFormat="1" ht="12" customHeight="1">
      <c r="A49" s="55"/>
      <c r="B49" s="35">
        <v>35</v>
      </c>
      <c r="C49" s="36" t="s">
        <v>34</v>
      </c>
      <c r="D49" s="37">
        <v>3</v>
      </c>
      <c r="E49" s="55" t="str">
        <f>K5</f>
        <v>KCl</v>
      </c>
      <c r="F49" s="55">
        <f>U5</f>
        <v>0.30000000000000004</v>
      </c>
      <c r="G49" s="55" t="str">
        <f>O5</f>
        <v>M</v>
      </c>
      <c r="H49" s="55" t="str">
        <f>K9</f>
        <v>Glycerol</v>
      </c>
      <c r="I49" s="55">
        <f>U9</f>
        <v>10</v>
      </c>
      <c r="J49" s="55" t="str">
        <f>O9</f>
        <v>% v/v</v>
      </c>
      <c r="K49" s="55" t="str">
        <f>K11</f>
        <v>PEG 4000</v>
      </c>
      <c r="L49" s="55">
        <f>M11</f>
        <v>20</v>
      </c>
      <c r="M49" s="55" t="str">
        <f>N11</f>
        <v>% w/v</v>
      </c>
      <c r="N49" s="55" t="str">
        <f>K12</f>
        <v>TAPS pH 8.5</v>
      </c>
      <c r="O49" s="55"/>
      <c r="P49" s="55">
        <f>M12</f>
        <v>0.1</v>
      </c>
      <c r="Q49" s="55" t="str">
        <f>N12</f>
        <v>M</v>
      </c>
      <c r="T49" s="38"/>
      <c r="U49" s="38"/>
      <c r="V49" s="38"/>
      <c r="W49" s="38"/>
      <c r="X49" s="38"/>
      <c r="Y49" s="38"/>
      <c r="Z49" s="38"/>
      <c r="AA49" s="73"/>
    </row>
    <row r="50" spans="1:27" s="26" customFormat="1" ht="12" customHeight="1">
      <c r="A50" s="55"/>
      <c r="B50" s="35">
        <v>36</v>
      </c>
      <c r="C50" s="36" t="s">
        <v>35</v>
      </c>
      <c r="D50" s="37">
        <v>3</v>
      </c>
      <c r="E50" s="55" t="str">
        <f>K5</f>
        <v>KCl</v>
      </c>
      <c r="F50" s="55">
        <f>U5</f>
        <v>0.30000000000000004</v>
      </c>
      <c r="G50" s="55" t="str">
        <f>O5</f>
        <v>M</v>
      </c>
      <c r="H50" s="55" t="str">
        <f>K9</f>
        <v>Glycerol</v>
      </c>
      <c r="I50" s="55">
        <f>N9</f>
        <v>15</v>
      </c>
      <c r="J50" s="55" t="str">
        <f>O9</f>
        <v>% v/v</v>
      </c>
      <c r="K50" s="55" t="str">
        <f>K11</f>
        <v>PEG 4000</v>
      </c>
      <c r="L50" s="55">
        <f>M11</f>
        <v>20</v>
      </c>
      <c r="M50" s="55" t="str">
        <f>N11</f>
        <v>% w/v</v>
      </c>
      <c r="N50" s="55" t="str">
        <f>K12</f>
        <v>TAPS pH 8.5</v>
      </c>
      <c r="O50" s="55"/>
      <c r="P50" s="55">
        <f>M12</f>
        <v>0.1</v>
      </c>
      <c r="Q50" s="55" t="str">
        <f>N12</f>
        <v>M</v>
      </c>
      <c r="T50" s="38"/>
      <c r="U50" s="38"/>
      <c r="V50" s="38"/>
      <c r="W50" s="38"/>
      <c r="X50" s="38"/>
      <c r="Y50" s="38"/>
      <c r="Z50" s="38"/>
      <c r="AA50" s="73"/>
    </row>
    <row r="51" spans="1:27" s="26" customFormat="1" ht="12" customHeight="1">
      <c r="A51" s="55"/>
      <c r="B51" s="35">
        <v>37</v>
      </c>
      <c r="C51" s="36" t="s">
        <v>36</v>
      </c>
      <c r="D51" s="37">
        <v>1</v>
      </c>
      <c r="E51" s="55" t="str">
        <f>K3</f>
        <v>none</v>
      </c>
      <c r="F51" s="57">
        <f>N3</f>
        <v>0</v>
      </c>
      <c r="G51" s="55" t="str">
        <f>O3</f>
        <v>M</v>
      </c>
      <c r="H51" s="55" t="str">
        <f>K9</f>
        <v>Glycerol</v>
      </c>
      <c r="I51" s="55">
        <f>M9</f>
        <v>0</v>
      </c>
      <c r="J51" s="55" t="str">
        <f>O9</f>
        <v>% v/v</v>
      </c>
      <c r="K51" s="55" t="str">
        <f>K11</f>
        <v>PEG 4000</v>
      </c>
      <c r="L51" s="55">
        <f>M11</f>
        <v>20</v>
      </c>
      <c r="M51" s="55" t="str">
        <f>N11</f>
        <v>% w/v</v>
      </c>
      <c r="N51" s="55" t="str">
        <f>K12</f>
        <v>TAPS pH 8.5</v>
      </c>
      <c r="O51" s="55"/>
      <c r="P51" s="55">
        <f>M12</f>
        <v>0.1</v>
      </c>
      <c r="Q51" s="55" t="str">
        <f>N12</f>
        <v>M</v>
      </c>
      <c r="T51" s="38"/>
      <c r="U51" s="38"/>
      <c r="V51" s="38"/>
      <c r="W51" s="38"/>
      <c r="X51" s="38"/>
      <c r="Y51" s="38"/>
      <c r="Z51" s="38"/>
      <c r="AA51" s="73"/>
    </row>
    <row r="52" spans="1:27" s="26" customFormat="1" ht="12" customHeight="1">
      <c r="A52" s="55"/>
      <c r="B52" s="35">
        <v>38</v>
      </c>
      <c r="C52" s="36" t="s">
        <v>37</v>
      </c>
      <c r="D52" s="37">
        <v>1</v>
      </c>
      <c r="E52" s="55" t="str">
        <f>K3</f>
        <v>none</v>
      </c>
      <c r="F52" s="57">
        <f>N3</f>
        <v>0</v>
      </c>
      <c r="G52" s="55" t="str">
        <f>O3</f>
        <v>M</v>
      </c>
      <c r="H52" s="55" t="str">
        <f>K9</f>
        <v>Glycerol</v>
      </c>
      <c r="I52" s="55">
        <f>T9</f>
        <v>5</v>
      </c>
      <c r="J52" s="55" t="str">
        <f>O9</f>
        <v>% v/v</v>
      </c>
      <c r="K52" s="55" t="str">
        <f>K11</f>
        <v>PEG 4000</v>
      </c>
      <c r="L52" s="55">
        <f>M11</f>
        <v>20</v>
      </c>
      <c r="M52" s="55" t="str">
        <f>N11</f>
        <v>% w/v</v>
      </c>
      <c r="N52" s="55" t="str">
        <f>K12</f>
        <v>TAPS pH 8.5</v>
      </c>
      <c r="O52" s="55"/>
      <c r="P52" s="55">
        <f>M12</f>
        <v>0.1</v>
      </c>
      <c r="Q52" s="55" t="str">
        <f>N12</f>
        <v>M</v>
      </c>
      <c r="T52" s="38"/>
      <c r="U52" s="38"/>
      <c r="V52" s="38"/>
      <c r="W52" s="38"/>
      <c r="X52" s="38"/>
      <c r="Y52" s="38"/>
      <c r="Z52" s="38"/>
      <c r="AA52" s="73"/>
    </row>
    <row r="53" spans="1:27" s="26" customFormat="1" ht="12" customHeight="1">
      <c r="A53" s="55"/>
      <c r="B53" s="35">
        <v>39</v>
      </c>
      <c r="C53" s="36" t="s">
        <v>38</v>
      </c>
      <c r="D53" s="37">
        <v>1</v>
      </c>
      <c r="E53" s="55" t="str">
        <f>K3</f>
        <v>none</v>
      </c>
      <c r="F53" s="57">
        <f>N3</f>
        <v>0</v>
      </c>
      <c r="G53" s="55" t="str">
        <f>O3</f>
        <v>M</v>
      </c>
      <c r="H53" s="55" t="str">
        <f>K9</f>
        <v>Glycerol</v>
      </c>
      <c r="I53" s="55">
        <f>U9</f>
        <v>10</v>
      </c>
      <c r="J53" s="55" t="str">
        <f>O9</f>
        <v>% v/v</v>
      </c>
      <c r="K53" s="55" t="str">
        <f>K11</f>
        <v>PEG 4000</v>
      </c>
      <c r="L53" s="55">
        <f>M11</f>
        <v>20</v>
      </c>
      <c r="M53" s="55" t="str">
        <f>N11</f>
        <v>% w/v</v>
      </c>
      <c r="N53" s="55" t="str">
        <f>K12</f>
        <v>TAPS pH 8.5</v>
      </c>
      <c r="O53" s="55"/>
      <c r="P53" s="55">
        <f>M12</f>
        <v>0.1</v>
      </c>
      <c r="Q53" s="55" t="str">
        <f>N12</f>
        <v>M</v>
      </c>
      <c r="T53" s="38"/>
      <c r="U53" s="38"/>
      <c r="V53" s="38"/>
      <c r="W53" s="38"/>
      <c r="X53" s="38"/>
      <c r="Y53" s="38"/>
      <c r="Z53" s="38"/>
      <c r="AA53" s="73"/>
    </row>
    <row r="54" spans="1:27" s="26" customFormat="1" ht="12" customHeight="1">
      <c r="A54" s="55"/>
      <c r="B54" s="35">
        <v>40</v>
      </c>
      <c r="C54" s="36" t="s">
        <v>39</v>
      </c>
      <c r="D54" s="37">
        <v>1</v>
      </c>
      <c r="E54" s="55" t="str">
        <f>K3</f>
        <v>none</v>
      </c>
      <c r="F54" s="57">
        <f>N3</f>
        <v>0</v>
      </c>
      <c r="G54" s="55" t="str">
        <f>O3</f>
        <v>M</v>
      </c>
      <c r="H54" s="55" t="str">
        <f>K9</f>
        <v>Glycerol</v>
      </c>
      <c r="I54" s="55">
        <f>N9</f>
        <v>15</v>
      </c>
      <c r="J54" s="55" t="str">
        <f>O9</f>
        <v>% v/v</v>
      </c>
      <c r="K54" s="55" t="str">
        <f>K11</f>
        <v>PEG 4000</v>
      </c>
      <c r="L54" s="55">
        <f>M11</f>
        <v>20</v>
      </c>
      <c r="M54" s="55" t="str">
        <f>N11</f>
        <v>% w/v</v>
      </c>
      <c r="N54" s="55" t="str">
        <f>K12</f>
        <v>TAPS pH 8.5</v>
      </c>
      <c r="O54" s="55"/>
      <c r="P54" s="55">
        <f>M12</f>
        <v>0.1</v>
      </c>
      <c r="Q54" s="55" t="str">
        <f>N12</f>
        <v>M</v>
      </c>
      <c r="R54" s="38">
        <f>Z3+Z9+W11+W12</f>
        <v>0.6875</v>
      </c>
      <c r="T54" s="38"/>
      <c r="U54" s="38"/>
      <c r="V54" s="38"/>
      <c r="W54" s="38"/>
      <c r="X54" s="38"/>
      <c r="Y54" s="38"/>
      <c r="Z54" s="38"/>
      <c r="AA54" s="73"/>
    </row>
    <row r="55" spans="1:27" s="26" customFormat="1" ht="12" customHeight="1">
      <c r="A55" s="55"/>
      <c r="B55" s="35">
        <v>41</v>
      </c>
      <c r="C55" s="36" t="s">
        <v>40</v>
      </c>
      <c r="D55" s="37">
        <v>2</v>
      </c>
      <c r="E55" s="55" t="str">
        <f>K4</f>
        <v>NaCl</v>
      </c>
      <c r="F55" s="55">
        <f>N4</f>
        <v>0.4</v>
      </c>
      <c r="G55" s="55" t="str">
        <f>O4</f>
        <v>M</v>
      </c>
      <c r="H55" s="55" t="str">
        <f>K9</f>
        <v>Glycerol</v>
      </c>
      <c r="I55" s="55">
        <f>M9</f>
        <v>0</v>
      </c>
      <c r="J55" s="55" t="str">
        <f>O9</f>
        <v>% v/v</v>
      </c>
      <c r="K55" s="55" t="str">
        <f>K11</f>
        <v>PEG 4000</v>
      </c>
      <c r="L55" s="55">
        <f>M11</f>
        <v>20</v>
      </c>
      <c r="M55" s="55" t="str">
        <f>N11</f>
        <v>% w/v</v>
      </c>
      <c r="N55" s="55" t="str">
        <f>K12</f>
        <v>TAPS pH 8.5</v>
      </c>
      <c r="O55" s="55"/>
      <c r="P55" s="55">
        <f>M12</f>
        <v>0.1</v>
      </c>
      <c r="Q55" s="55" t="str">
        <f>N12</f>
        <v>M</v>
      </c>
      <c r="T55" s="38"/>
      <c r="U55" s="38"/>
      <c r="V55" s="38"/>
      <c r="W55" s="38"/>
      <c r="X55" s="38"/>
      <c r="Y55" s="38"/>
      <c r="Z55" s="38"/>
      <c r="AA55" s="73"/>
    </row>
    <row r="56" spans="1:27" s="26" customFormat="1" ht="12" customHeight="1">
      <c r="A56" s="55"/>
      <c r="B56" s="35">
        <v>42</v>
      </c>
      <c r="C56" s="36" t="s">
        <v>41</v>
      </c>
      <c r="D56" s="37">
        <v>2</v>
      </c>
      <c r="E56" s="55" t="str">
        <f>K4</f>
        <v>NaCl</v>
      </c>
      <c r="F56" s="55">
        <f>N4</f>
        <v>0.4</v>
      </c>
      <c r="G56" s="55" t="str">
        <f>O4</f>
        <v>M</v>
      </c>
      <c r="H56" s="55" t="str">
        <f>K9</f>
        <v>Glycerol</v>
      </c>
      <c r="I56" s="55">
        <f>T9</f>
        <v>5</v>
      </c>
      <c r="J56" s="55" t="str">
        <f>O9</f>
        <v>% v/v</v>
      </c>
      <c r="K56" s="55" t="str">
        <f>K11</f>
        <v>PEG 4000</v>
      </c>
      <c r="L56" s="55">
        <f>M11</f>
        <v>20</v>
      </c>
      <c r="M56" s="55" t="str">
        <f>N11</f>
        <v>% w/v</v>
      </c>
      <c r="N56" s="55" t="str">
        <f>K12</f>
        <v>TAPS pH 8.5</v>
      </c>
      <c r="O56" s="55"/>
      <c r="P56" s="55">
        <f>M12</f>
        <v>0.1</v>
      </c>
      <c r="Q56" s="55" t="str">
        <f>N12</f>
        <v>M</v>
      </c>
      <c r="T56" s="38"/>
      <c r="U56" s="38"/>
      <c r="V56" s="38"/>
      <c r="W56" s="38"/>
      <c r="X56" s="38"/>
      <c r="Y56" s="38"/>
      <c r="Z56" s="38"/>
      <c r="AA56" s="73"/>
    </row>
    <row r="57" spans="1:27" s="26" customFormat="1" ht="12" customHeight="1">
      <c r="A57" s="55"/>
      <c r="B57" s="35">
        <v>43</v>
      </c>
      <c r="C57" s="36" t="s">
        <v>42</v>
      </c>
      <c r="D57" s="37">
        <v>2</v>
      </c>
      <c r="E57" s="55" t="str">
        <f>K4</f>
        <v>NaCl</v>
      </c>
      <c r="F57" s="55">
        <f>N4</f>
        <v>0.4</v>
      </c>
      <c r="G57" s="55" t="str">
        <f>O4</f>
        <v>M</v>
      </c>
      <c r="H57" s="55" t="str">
        <f>K9</f>
        <v>Glycerol</v>
      </c>
      <c r="I57" s="55">
        <f>U9</f>
        <v>10</v>
      </c>
      <c r="J57" s="55" t="str">
        <f>O9</f>
        <v>% v/v</v>
      </c>
      <c r="K57" s="55" t="str">
        <f>K11</f>
        <v>PEG 4000</v>
      </c>
      <c r="L57" s="55">
        <f>M11</f>
        <v>20</v>
      </c>
      <c r="M57" s="55" t="str">
        <f>N11</f>
        <v>% w/v</v>
      </c>
      <c r="N57" s="55" t="str">
        <f>K12</f>
        <v>TAPS pH 8.5</v>
      </c>
      <c r="O57" s="55"/>
      <c r="P57" s="55">
        <f>M12</f>
        <v>0.1</v>
      </c>
      <c r="Q57" s="55" t="str">
        <f>N12</f>
        <v>M</v>
      </c>
      <c r="T57" s="38"/>
      <c r="U57" s="38"/>
      <c r="V57" s="38"/>
      <c r="W57" s="38"/>
      <c r="X57" s="38"/>
      <c r="Y57" s="38"/>
      <c r="Z57" s="38"/>
      <c r="AA57" s="73"/>
    </row>
    <row r="58" spans="1:27" s="26" customFormat="1" ht="12" customHeight="1">
      <c r="A58" s="55"/>
      <c r="B58" s="35">
        <v>44</v>
      </c>
      <c r="C58" s="36" t="s">
        <v>43</v>
      </c>
      <c r="D58" s="37">
        <v>2</v>
      </c>
      <c r="E58" s="55" t="str">
        <f>K4</f>
        <v>NaCl</v>
      </c>
      <c r="F58" s="55">
        <f>N4</f>
        <v>0.4</v>
      </c>
      <c r="G58" s="55" t="str">
        <f>O4</f>
        <v>M</v>
      </c>
      <c r="H58" s="55" t="str">
        <f>K9</f>
        <v>Glycerol</v>
      </c>
      <c r="I58" s="55">
        <f>N9</f>
        <v>15</v>
      </c>
      <c r="J58" s="55" t="str">
        <f>O9</f>
        <v>% v/v</v>
      </c>
      <c r="K58" s="55" t="str">
        <f>K11</f>
        <v>PEG 4000</v>
      </c>
      <c r="L58" s="55">
        <f>M11</f>
        <v>20</v>
      </c>
      <c r="M58" s="55" t="str">
        <f>N11</f>
        <v>% w/v</v>
      </c>
      <c r="N58" s="55" t="str">
        <f>K12</f>
        <v>TAPS pH 8.5</v>
      </c>
      <c r="O58" s="55"/>
      <c r="P58" s="55">
        <f>M12</f>
        <v>0.1</v>
      </c>
      <c r="Q58" s="55" t="str">
        <f>N12</f>
        <v>M</v>
      </c>
      <c r="R58" s="38">
        <f>Z4+Z9+W11+W12</f>
        <v>0.88750000000000007</v>
      </c>
      <c r="T58" s="38"/>
      <c r="U58" s="38"/>
      <c r="V58" s="38"/>
      <c r="W58" s="38"/>
      <c r="X58" s="38"/>
      <c r="Y58" s="38"/>
      <c r="Z58" s="38"/>
      <c r="AA58" s="73"/>
    </row>
    <row r="59" spans="1:27" s="26" customFormat="1" ht="12" customHeight="1">
      <c r="A59" s="55"/>
      <c r="B59" s="35">
        <v>45</v>
      </c>
      <c r="C59" s="36" t="s">
        <v>94</v>
      </c>
      <c r="D59" s="37">
        <v>3</v>
      </c>
      <c r="E59" s="55" t="str">
        <f>K5</f>
        <v>KCl</v>
      </c>
      <c r="F59" s="55">
        <f>N5</f>
        <v>0.4</v>
      </c>
      <c r="G59" s="55" t="str">
        <f>O5</f>
        <v>M</v>
      </c>
      <c r="H59" s="55" t="str">
        <f>K9</f>
        <v>Glycerol</v>
      </c>
      <c r="I59" s="55">
        <f>M9</f>
        <v>0</v>
      </c>
      <c r="J59" s="55" t="str">
        <f>O9</f>
        <v>% v/v</v>
      </c>
      <c r="K59" s="55" t="str">
        <f>K11</f>
        <v>PEG 4000</v>
      </c>
      <c r="L59" s="55">
        <f>M11</f>
        <v>20</v>
      </c>
      <c r="M59" s="55" t="str">
        <f>N11</f>
        <v>% w/v</v>
      </c>
      <c r="N59" s="55" t="str">
        <f>K12</f>
        <v>TAPS pH 8.5</v>
      </c>
      <c r="O59" s="55"/>
      <c r="P59" s="55">
        <f>M12</f>
        <v>0.1</v>
      </c>
      <c r="Q59" s="55" t="str">
        <f>N12</f>
        <v>M</v>
      </c>
      <c r="T59" s="38"/>
      <c r="U59" s="38"/>
      <c r="V59" s="38"/>
      <c r="W59" s="38"/>
      <c r="X59" s="38"/>
      <c r="Y59" s="38"/>
      <c r="Z59" s="38"/>
      <c r="AA59" s="73"/>
    </row>
    <row r="60" spans="1:27" s="26" customFormat="1" ht="12" customHeight="1">
      <c r="A60" s="55"/>
      <c r="B60" s="35">
        <v>46</v>
      </c>
      <c r="C60" s="36" t="s">
        <v>44</v>
      </c>
      <c r="D60" s="37">
        <v>3</v>
      </c>
      <c r="E60" s="55" t="str">
        <f>K5</f>
        <v>KCl</v>
      </c>
      <c r="F60" s="55">
        <f>N5</f>
        <v>0.4</v>
      </c>
      <c r="G60" s="55" t="str">
        <f>O5</f>
        <v>M</v>
      </c>
      <c r="H60" s="55" t="str">
        <f>K9</f>
        <v>Glycerol</v>
      </c>
      <c r="I60" s="55">
        <f>T9</f>
        <v>5</v>
      </c>
      <c r="J60" s="55" t="str">
        <f>O9</f>
        <v>% v/v</v>
      </c>
      <c r="K60" s="55" t="str">
        <f>K11</f>
        <v>PEG 4000</v>
      </c>
      <c r="L60" s="55">
        <f>M11</f>
        <v>20</v>
      </c>
      <c r="M60" s="55" t="str">
        <f>N11</f>
        <v>% w/v</v>
      </c>
      <c r="N60" s="55" t="str">
        <f>K12</f>
        <v>TAPS pH 8.5</v>
      </c>
      <c r="O60" s="55"/>
      <c r="P60" s="55">
        <f>M12</f>
        <v>0.1</v>
      </c>
      <c r="Q60" s="55" t="str">
        <f>N12</f>
        <v>M</v>
      </c>
      <c r="T60" s="38"/>
      <c r="U60" s="38"/>
      <c r="V60" s="38"/>
      <c r="W60" s="38"/>
      <c r="X60" s="38"/>
      <c r="Y60" s="38"/>
      <c r="Z60" s="38"/>
      <c r="AA60" s="73"/>
    </row>
    <row r="61" spans="1:27" s="26" customFormat="1" ht="12" customHeight="1">
      <c r="A61" s="55"/>
      <c r="B61" s="35">
        <v>47</v>
      </c>
      <c r="C61" s="36" t="s">
        <v>45</v>
      </c>
      <c r="D61" s="37">
        <v>3</v>
      </c>
      <c r="E61" s="55" t="str">
        <f>K5</f>
        <v>KCl</v>
      </c>
      <c r="F61" s="55">
        <f>N5</f>
        <v>0.4</v>
      </c>
      <c r="G61" s="55" t="str">
        <f>O5</f>
        <v>M</v>
      </c>
      <c r="H61" s="55" t="str">
        <f>K9</f>
        <v>Glycerol</v>
      </c>
      <c r="I61" s="55">
        <f>U9</f>
        <v>10</v>
      </c>
      <c r="J61" s="55" t="str">
        <f>O9</f>
        <v>% v/v</v>
      </c>
      <c r="K61" s="55" t="str">
        <f>K11</f>
        <v>PEG 4000</v>
      </c>
      <c r="L61" s="55">
        <f>M11</f>
        <v>20</v>
      </c>
      <c r="M61" s="55" t="str">
        <f>N11</f>
        <v>% w/v</v>
      </c>
      <c r="N61" s="55" t="str">
        <f>K12</f>
        <v>TAPS pH 8.5</v>
      </c>
      <c r="O61" s="55"/>
      <c r="P61" s="55">
        <f>M12</f>
        <v>0.1</v>
      </c>
      <c r="Q61" s="55" t="str">
        <f>N12</f>
        <v>M</v>
      </c>
      <c r="T61" s="38"/>
      <c r="U61" s="38"/>
      <c r="V61" s="38"/>
      <c r="W61" s="38"/>
      <c r="X61" s="38"/>
      <c r="Y61" s="38"/>
      <c r="Z61" s="38"/>
      <c r="AA61" s="73"/>
    </row>
    <row r="62" spans="1:27" s="26" customFormat="1" ht="12" customHeight="1">
      <c r="A62" s="55"/>
      <c r="B62" s="35">
        <v>48</v>
      </c>
      <c r="C62" s="36" t="s">
        <v>46</v>
      </c>
      <c r="D62" s="37">
        <v>3</v>
      </c>
      <c r="E62" s="55" t="str">
        <f>K5</f>
        <v>KCl</v>
      </c>
      <c r="F62" s="55">
        <f>N5</f>
        <v>0.4</v>
      </c>
      <c r="G62" s="55" t="str">
        <f>O5</f>
        <v>M</v>
      </c>
      <c r="H62" s="55" t="str">
        <f>K9</f>
        <v>Glycerol</v>
      </c>
      <c r="I62" s="55">
        <f>N9</f>
        <v>15</v>
      </c>
      <c r="J62" s="55" t="str">
        <f>O9</f>
        <v>% v/v</v>
      </c>
      <c r="K62" s="55" t="str">
        <f>K11</f>
        <v>PEG 4000</v>
      </c>
      <c r="L62" s="55">
        <f>M11</f>
        <v>20</v>
      </c>
      <c r="M62" s="55" t="str">
        <f>N11</f>
        <v>% w/v</v>
      </c>
      <c r="N62" s="55" t="str">
        <f>K12</f>
        <v>TAPS pH 8.5</v>
      </c>
      <c r="O62" s="55"/>
      <c r="P62" s="55">
        <f>M12</f>
        <v>0.1</v>
      </c>
      <c r="Q62" s="55" t="str">
        <f>N12</f>
        <v>M</v>
      </c>
      <c r="R62" s="38">
        <f>Z5+Z9+W11+W12</f>
        <v>0.88750000000000007</v>
      </c>
      <c r="T62" s="38"/>
      <c r="U62" s="38"/>
      <c r="V62" s="38"/>
      <c r="W62" s="38"/>
      <c r="X62" s="38"/>
      <c r="Y62" s="38"/>
      <c r="Z62" s="38"/>
      <c r="AA62" s="73"/>
    </row>
    <row r="63" spans="1:27" s="26" customFormat="1" ht="12" customHeight="1">
      <c r="A63" s="55"/>
      <c r="B63" s="35">
        <v>49</v>
      </c>
      <c r="C63" s="36" t="s">
        <v>47</v>
      </c>
      <c r="D63" s="37">
        <v>4</v>
      </c>
      <c r="E63" s="55" t="str">
        <f>K6</f>
        <v>AMS</v>
      </c>
      <c r="F63" s="55">
        <f>M6</f>
        <v>0.1</v>
      </c>
      <c r="G63" s="55" t="str">
        <f>O6</f>
        <v>M</v>
      </c>
      <c r="H63" s="55" t="str">
        <f>K9</f>
        <v>Glycerol</v>
      </c>
      <c r="I63" s="55">
        <f>M9</f>
        <v>0</v>
      </c>
      <c r="J63" s="55" t="str">
        <f>O9</f>
        <v>% v/v</v>
      </c>
      <c r="K63" s="55" t="str">
        <f>K11</f>
        <v>PEG 4000</v>
      </c>
      <c r="L63" s="55">
        <f>M11</f>
        <v>20</v>
      </c>
      <c r="M63" s="55" t="str">
        <f>N11</f>
        <v>% w/v</v>
      </c>
      <c r="N63" s="55" t="str">
        <f>K12</f>
        <v>TAPS pH 8.5</v>
      </c>
      <c r="O63" s="55"/>
      <c r="P63" s="55">
        <f>M12</f>
        <v>0.1</v>
      </c>
      <c r="Q63" s="55" t="str">
        <f>N12</f>
        <v>M</v>
      </c>
      <c r="T63" s="38"/>
      <c r="U63" s="38"/>
      <c r="V63" s="38"/>
      <c r="W63" s="38"/>
      <c r="X63" s="38"/>
      <c r="Y63" s="38"/>
      <c r="Z63" s="38"/>
      <c r="AA63" s="73"/>
    </row>
    <row r="64" spans="1:27" s="26" customFormat="1" ht="12" customHeight="1">
      <c r="A64" s="55"/>
      <c r="B64" s="35">
        <v>50</v>
      </c>
      <c r="C64" s="36" t="s">
        <v>48</v>
      </c>
      <c r="D64" s="37">
        <v>4</v>
      </c>
      <c r="E64" s="55" t="str">
        <f>K6</f>
        <v>AMS</v>
      </c>
      <c r="F64" s="55">
        <f>M6</f>
        <v>0.1</v>
      </c>
      <c r="G64" s="55" t="str">
        <f>O6</f>
        <v>M</v>
      </c>
      <c r="H64" s="55" t="str">
        <f>K9</f>
        <v>Glycerol</v>
      </c>
      <c r="I64" s="55">
        <f>T9</f>
        <v>5</v>
      </c>
      <c r="J64" s="55" t="str">
        <f>O9</f>
        <v>% v/v</v>
      </c>
      <c r="K64" s="55" t="str">
        <f>K11</f>
        <v>PEG 4000</v>
      </c>
      <c r="L64" s="55">
        <f>M11</f>
        <v>20</v>
      </c>
      <c r="M64" s="55" t="str">
        <f>N11</f>
        <v>% w/v</v>
      </c>
      <c r="N64" s="55" t="str">
        <f>K12</f>
        <v>TAPS pH 8.5</v>
      </c>
      <c r="O64" s="55"/>
      <c r="P64" s="55">
        <f>M12</f>
        <v>0.1</v>
      </c>
      <c r="Q64" s="55" t="str">
        <f>N12</f>
        <v>M</v>
      </c>
      <c r="T64" s="38"/>
      <c r="U64" s="38"/>
      <c r="V64" s="38"/>
      <c r="W64" s="38"/>
      <c r="X64" s="38"/>
      <c r="Y64" s="38"/>
      <c r="Z64" s="38"/>
      <c r="AA64" s="73"/>
    </row>
    <row r="65" spans="1:27" s="26" customFormat="1" ht="12" customHeight="1">
      <c r="A65" s="55"/>
      <c r="B65" s="35">
        <v>51</v>
      </c>
      <c r="C65" s="36" t="s">
        <v>49</v>
      </c>
      <c r="D65" s="37">
        <v>4</v>
      </c>
      <c r="E65" s="55" t="str">
        <f>K6</f>
        <v>AMS</v>
      </c>
      <c r="F65" s="55">
        <f>M6</f>
        <v>0.1</v>
      </c>
      <c r="G65" s="55" t="str">
        <f>O6</f>
        <v>M</v>
      </c>
      <c r="H65" s="55" t="str">
        <f>K9</f>
        <v>Glycerol</v>
      </c>
      <c r="I65" s="55">
        <f>U9</f>
        <v>10</v>
      </c>
      <c r="J65" s="55" t="str">
        <f>O9</f>
        <v>% v/v</v>
      </c>
      <c r="K65" s="55" t="str">
        <f>K11</f>
        <v>PEG 4000</v>
      </c>
      <c r="L65" s="55">
        <f>M11</f>
        <v>20</v>
      </c>
      <c r="M65" s="55" t="str">
        <f>N11</f>
        <v>% w/v</v>
      </c>
      <c r="N65" s="55" t="str">
        <f>K12</f>
        <v>TAPS pH 8.5</v>
      </c>
      <c r="O65" s="55"/>
      <c r="P65" s="55">
        <f>M12</f>
        <v>0.1</v>
      </c>
      <c r="Q65" s="55" t="str">
        <f>N12</f>
        <v>M</v>
      </c>
      <c r="T65" s="38"/>
      <c r="U65" s="38"/>
      <c r="V65" s="38"/>
      <c r="W65" s="38"/>
      <c r="X65" s="38"/>
      <c r="Y65" s="38"/>
      <c r="Z65" s="38"/>
      <c r="AA65" s="73"/>
    </row>
    <row r="66" spans="1:27" s="26" customFormat="1" ht="12" customHeight="1">
      <c r="A66" s="55"/>
      <c r="B66" s="35">
        <v>52</v>
      </c>
      <c r="C66" s="36" t="s">
        <v>50</v>
      </c>
      <c r="D66" s="37">
        <v>4</v>
      </c>
      <c r="E66" s="55" t="str">
        <f>K6</f>
        <v>AMS</v>
      </c>
      <c r="F66" s="55">
        <f>M6</f>
        <v>0.1</v>
      </c>
      <c r="G66" s="55" t="str">
        <f>O6</f>
        <v>M</v>
      </c>
      <c r="H66" s="55" t="str">
        <f>K9</f>
        <v>Glycerol</v>
      </c>
      <c r="I66" s="55">
        <f>N9</f>
        <v>15</v>
      </c>
      <c r="J66" s="55" t="str">
        <f>O9</f>
        <v>% v/v</v>
      </c>
      <c r="K66" s="55" t="str">
        <f>K11</f>
        <v>PEG 4000</v>
      </c>
      <c r="L66" s="55">
        <f>M11</f>
        <v>20</v>
      </c>
      <c r="M66" s="55" t="str">
        <f>N11</f>
        <v>% w/v</v>
      </c>
      <c r="N66" s="55" t="str">
        <f>K12</f>
        <v>TAPS pH 8.5</v>
      </c>
      <c r="O66" s="55"/>
      <c r="P66" s="55">
        <f>M12</f>
        <v>0.1</v>
      </c>
      <c r="Q66" s="55" t="str">
        <f>N12</f>
        <v>M</v>
      </c>
      <c r="T66" s="38"/>
      <c r="U66" s="38"/>
      <c r="V66" s="38"/>
      <c r="W66" s="38"/>
      <c r="X66" s="38"/>
      <c r="Y66" s="38"/>
      <c r="Z66" s="38"/>
      <c r="AA66" s="73"/>
    </row>
    <row r="67" spans="1:27" s="26" customFormat="1" ht="12" customHeight="1">
      <c r="A67" s="55"/>
      <c r="B67" s="35">
        <v>53</v>
      </c>
      <c r="C67" s="36" t="s">
        <v>51</v>
      </c>
      <c r="D67" s="37">
        <v>5</v>
      </c>
      <c r="E67" s="55" t="str">
        <f>K7</f>
        <v>MgSO4</v>
      </c>
      <c r="F67" s="55">
        <f>M7</f>
        <v>0.1</v>
      </c>
      <c r="G67" s="55" t="str">
        <f>O7</f>
        <v>M</v>
      </c>
      <c r="H67" s="55" t="str">
        <f>K9</f>
        <v>Glycerol</v>
      </c>
      <c r="I67" s="55">
        <f>M9</f>
        <v>0</v>
      </c>
      <c r="J67" s="55" t="str">
        <f>O9</f>
        <v>% v/v</v>
      </c>
      <c r="K67" s="55" t="str">
        <f>K11</f>
        <v>PEG 4000</v>
      </c>
      <c r="L67" s="55">
        <f>M11</f>
        <v>20</v>
      </c>
      <c r="M67" s="55" t="str">
        <f>N11</f>
        <v>% w/v</v>
      </c>
      <c r="N67" s="55" t="str">
        <f>K12</f>
        <v>TAPS pH 8.5</v>
      </c>
      <c r="O67" s="55"/>
      <c r="P67" s="55">
        <f>M12</f>
        <v>0.1</v>
      </c>
      <c r="Q67" s="55" t="str">
        <f>N12</f>
        <v>M</v>
      </c>
      <c r="T67" s="38"/>
      <c r="U67" s="38"/>
      <c r="V67" s="38"/>
      <c r="W67" s="38"/>
      <c r="X67" s="38"/>
      <c r="Y67" s="38"/>
      <c r="Z67" s="38"/>
      <c r="AA67" s="73"/>
    </row>
    <row r="68" spans="1:27" s="26" customFormat="1" ht="12" customHeight="1">
      <c r="A68" s="55"/>
      <c r="B68" s="35">
        <v>54</v>
      </c>
      <c r="C68" s="36" t="s">
        <v>52</v>
      </c>
      <c r="D68" s="37">
        <v>5</v>
      </c>
      <c r="E68" s="55" t="str">
        <f>K7</f>
        <v>MgSO4</v>
      </c>
      <c r="F68" s="55">
        <f>M7</f>
        <v>0.1</v>
      </c>
      <c r="G68" s="55" t="str">
        <f>O7</f>
        <v>M</v>
      </c>
      <c r="H68" s="55" t="str">
        <f>K9</f>
        <v>Glycerol</v>
      </c>
      <c r="I68" s="55">
        <f>T9</f>
        <v>5</v>
      </c>
      <c r="J68" s="55" t="str">
        <f>O9</f>
        <v>% v/v</v>
      </c>
      <c r="K68" s="55" t="str">
        <f>K11</f>
        <v>PEG 4000</v>
      </c>
      <c r="L68" s="55">
        <f>M11</f>
        <v>20</v>
      </c>
      <c r="M68" s="55" t="str">
        <f>N11</f>
        <v>% w/v</v>
      </c>
      <c r="N68" s="55" t="str">
        <f>K12</f>
        <v>TAPS pH 8.5</v>
      </c>
      <c r="O68" s="55"/>
      <c r="P68" s="55">
        <f>M12</f>
        <v>0.1</v>
      </c>
      <c r="Q68" s="55" t="str">
        <f>N12</f>
        <v>M</v>
      </c>
      <c r="T68" s="38"/>
      <c r="U68" s="38"/>
      <c r="V68" s="38"/>
      <c r="W68" s="38"/>
      <c r="X68" s="38"/>
      <c r="Y68" s="38"/>
      <c r="Z68" s="38"/>
      <c r="AA68" s="73"/>
    </row>
    <row r="69" spans="1:27" s="26" customFormat="1" ht="12" customHeight="1">
      <c r="A69" s="55"/>
      <c r="B69" s="35">
        <v>55</v>
      </c>
      <c r="C69" s="36" t="s">
        <v>53</v>
      </c>
      <c r="D69" s="37">
        <v>5</v>
      </c>
      <c r="E69" s="55" t="str">
        <f>K7</f>
        <v>MgSO4</v>
      </c>
      <c r="F69" s="55">
        <f>M7</f>
        <v>0.1</v>
      </c>
      <c r="G69" s="55" t="str">
        <f>O7</f>
        <v>M</v>
      </c>
      <c r="H69" s="55" t="str">
        <f>K9</f>
        <v>Glycerol</v>
      </c>
      <c r="I69" s="55">
        <f>U9</f>
        <v>10</v>
      </c>
      <c r="J69" s="55" t="str">
        <f>O9</f>
        <v>% v/v</v>
      </c>
      <c r="K69" s="55" t="str">
        <f>K11</f>
        <v>PEG 4000</v>
      </c>
      <c r="L69" s="55">
        <f>M11</f>
        <v>20</v>
      </c>
      <c r="M69" s="55" t="str">
        <f>N11</f>
        <v>% w/v</v>
      </c>
      <c r="N69" s="55" t="str">
        <f>K12</f>
        <v>TAPS pH 8.5</v>
      </c>
      <c r="O69" s="55"/>
      <c r="P69" s="55">
        <f>M12</f>
        <v>0.1</v>
      </c>
      <c r="Q69" s="55" t="str">
        <f>N12</f>
        <v>M</v>
      </c>
      <c r="T69" s="38"/>
      <c r="U69" s="38"/>
      <c r="V69" s="38"/>
      <c r="W69" s="38"/>
      <c r="X69" s="38"/>
      <c r="Y69" s="38"/>
      <c r="Z69" s="38"/>
      <c r="AA69" s="73"/>
    </row>
    <row r="70" spans="1:27" s="26" customFormat="1" ht="12" customHeight="1">
      <c r="A70" s="55"/>
      <c r="B70" s="35">
        <v>56</v>
      </c>
      <c r="C70" s="36" t="s">
        <v>54</v>
      </c>
      <c r="D70" s="37">
        <v>5</v>
      </c>
      <c r="E70" s="55" t="str">
        <f>K7</f>
        <v>MgSO4</v>
      </c>
      <c r="F70" s="55">
        <f>M7</f>
        <v>0.1</v>
      </c>
      <c r="G70" s="55" t="str">
        <f>O7</f>
        <v>M</v>
      </c>
      <c r="H70" s="55" t="str">
        <f>K9</f>
        <v>Glycerol</v>
      </c>
      <c r="I70" s="55">
        <f>N9</f>
        <v>15</v>
      </c>
      <c r="J70" s="55" t="str">
        <f>O9</f>
        <v>% v/v</v>
      </c>
      <c r="K70" s="55" t="str">
        <f>K11</f>
        <v>PEG 4000</v>
      </c>
      <c r="L70" s="55">
        <f>M11</f>
        <v>20</v>
      </c>
      <c r="M70" s="55" t="str">
        <f>N11</f>
        <v>% w/v</v>
      </c>
      <c r="N70" s="55" t="str">
        <f>K12</f>
        <v>TAPS pH 8.5</v>
      </c>
      <c r="O70" s="55"/>
      <c r="P70" s="55">
        <f>M12</f>
        <v>0.1</v>
      </c>
      <c r="Q70" s="55" t="str">
        <f>N12</f>
        <v>M</v>
      </c>
      <c r="T70" s="38"/>
      <c r="U70" s="38"/>
      <c r="V70" s="38"/>
      <c r="W70" s="38"/>
      <c r="X70" s="38"/>
      <c r="Y70" s="38"/>
      <c r="Z70" s="38"/>
      <c r="AA70" s="73"/>
    </row>
    <row r="71" spans="1:27" s="26" customFormat="1" ht="12" customHeight="1">
      <c r="A71" s="55"/>
      <c r="B71" s="35">
        <v>57</v>
      </c>
      <c r="C71" s="36" t="s">
        <v>1</v>
      </c>
      <c r="D71" s="37">
        <v>6</v>
      </c>
      <c r="E71" s="55" t="str">
        <f>K8</f>
        <v>2-propanol</v>
      </c>
      <c r="F71" s="55">
        <f>M8</f>
        <v>2</v>
      </c>
      <c r="G71" s="55" t="str">
        <f>O8</f>
        <v>% v/v</v>
      </c>
      <c r="H71" s="55" t="str">
        <f>K9</f>
        <v>Glycerol</v>
      </c>
      <c r="I71" s="55">
        <f>M9</f>
        <v>0</v>
      </c>
      <c r="J71" s="55" t="str">
        <f>O9</f>
        <v>% v/v</v>
      </c>
      <c r="K71" s="55" t="str">
        <f>K11</f>
        <v>PEG 4000</v>
      </c>
      <c r="L71" s="55">
        <f>M11</f>
        <v>20</v>
      </c>
      <c r="M71" s="55" t="str">
        <f>N11</f>
        <v>% w/v</v>
      </c>
      <c r="N71" s="55" t="str">
        <f>K12</f>
        <v>TAPS pH 8.5</v>
      </c>
      <c r="O71" s="55"/>
      <c r="P71" s="55">
        <f>M12</f>
        <v>0.1</v>
      </c>
      <c r="Q71" s="55" t="str">
        <f>N12</f>
        <v>M</v>
      </c>
      <c r="T71" s="38"/>
      <c r="U71" s="38"/>
      <c r="V71" s="38"/>
      <c r="W71" s="38"/>
      <c r="X71" s="38"/>
      <c r="Y71" s="38"/>
      <c r="Z71" s="38"/>
      <c r="AA71" s="73"/>
    </row>
    <row r="72" spans="1:27" s="26" customFormat="1" ht="12" customHeight="1">
      <c r="A72" s="55"/>
      <c r="B72" s="35">
        <v>58</v>
      </c>
      <c r="C72" s="36" t="s">
        <v>55</v>
      </c>
      <c r="D72" s="37">
        <v>6</v>
      </c>
      <c r="E72" s="55" t="str">
        <f>K8</f>
        <v>2-propanol</v>
      </c>
      <c r="F72" s="55">
        <f>M8</f>
        <v>2</v>
      </c>
      <c r="G72" s="55" t="str">
        <f>O8</f>
        <v>% v/v</v>
      </c>
      <c r="H72" s="55" t="str">
        <f>K9</f>
        <v>Glycerol</v>
      </c>
      <c r="I72" s="55">
        <f>T9</f>
        <v>5</v>
      </c>
      <c r="J72" s="55" t="str">
        <f>O9</f>
        <v>% v/v</v>
      </c>
      <c r="K72" s="55" t="str">
        <f>K11</f>
        <v>PEG 4000</v>
      </c>
      <c r="L72" s="55">
        <f>M11</f>
        <v>20</v>
      </c>
      <c r="M72" s="55" t="str">
        <f>N11</f>
        <v>% w/v</v>
      </c>
      <c r="N72" s="55" t="str">
        <f>K12</f>
        <v>TAPS pH 8.5</v>
      </c>
      <c r="O72" s="55"/>
      <c r="P72" s="55">
        <f>M12</f>
        <v>0.1</v>
      </c>
      <c r="Q72" s="55" t="str">
        <f>N12</f>
        <v>M</v>
      </c>
      <c r="T72" s="38"/>
      <c r="U72" s="38"/>
      <c r="V72" s="38"/>
      <c r="W72" s="38"/>
      <c r="X72" s="38"/>
      <c r="Y72" s="38"/>
      <c r="Z72" s="38"/>
      <c r="AA72" s="73"/>
    </row>
    <row r="73" spans="1:27" s="26" customFormat="1" ht="12" customHeight="1">
      <c r="A73" s="55"/>
      <c r="B73" s="35">
        <v>59</v>
      </c>
      <c r="C73" s="36" t="s">
        <v>56</v>
      </c>
      <c r="D73" s="37">
        <v>6</v>
      </c>
      <c r="E73" s="55" t="str">
        <f>K8</f>
        <v>2-propanol</v>
      </c>
      <c r="F73" s="55">
        <f>M8</f>
        <v>2</v>
      </c>
      <c r="G73" s="55" t="str">
        <f>O8</f>
        <v>% v/v</v>
      </c>
      <c r="H73" s="55" t="str">
        <f>K9</f>
        <v>Glycerol</v>
      </c>
      <c r="I73" s="55">
        <f>U9</f>
        <v>10</v>
      </c>
      <c r="J73" s="55" t="str">
        <f>O9</f>
        <v>% v/v</v>
      </c>
      <c r="K73" s="55" t="str">
        <f>K11</f>
        <v>PEG 4000</v>
      </c>
      <c r="L73" s="55">
        <f>M11</f>
        <v>20</v>
      </c>
      <c r="M73" s="55" t="str">
        <f>N11</f>
        <v>% w/v</v>
      </c>
      <c r="N73" s="55" t="str">
        <f>K12</f>
        <v>TAPS pH 8.5</v>
      </c>
      <c r="O73" s="55"/>
      <c r="P73" s="55">
        <f>M12</f>
        <v>0.1</v>
      </c>
      <c r="Q73" s="55" t="str">
        <f>N12</f>
        <v>M</v>
      </c>
      <c r="T73" s="38"/>
      <c r="U73" s="38"/>
      <c r="V73" s="38"/>
      <c r="W73" s="38"/>
      <c r="X73" s="38"/>
      <c r="Y73" s="38"/>
      <c r="Z73" s="38"/>
      <c r="AA73" s="73"/>
    </row>
    <row r="74" spans="1:27" s="26" customFormat="1" ht="12" customHeight="1">
      <c r="A74" s="55"/>
      <c r="B74" s="35">
        <v>60</v>
      </c>
      <c r="C74" s="36" t="s">
        <v>57</v>
      </c>
      <c r="D74" s="37">
        <v>6</v>
      </c>
      <c r="E74" s="55" t="str">
        <f>K8</f>
        <v>2-propanol</v>
      </c>
      <c r="F74" s="55">
        <f>M8</f>
        <v>2</v>
      </c>
      <c r="G74" s="55" t="str">
        <f>O8</f>
        <v>% v/v</v>
      </c>
      <c r="H74" s="55" t="str">
        <f>K9</f>
        <v>Glycerol</v>
      </c>
      <c r="I74" s="55">
        <f>N9</f>
        <v>15</v>
      </c>
      <c r="J74" s="55" t="str">
        <f>O9</f>
        <v>% v/v</v>
      </c>
      <c r="K74" s="55" t="str">
        <f>K11</f>
        <v>PEG 4000</v>
      </c>
      <c r="L74" s="55">
        <f>M11</f>
        <v>20</v>
      </c>
      <c r="M74" s="55" t="str">
        <f>N11</f>
        <v>% w/v</v>
      </c>
      <c r="N74" s="55" t="str">
        <f>K12</f>
        <v>TAPS pH 8.5</v>
      </c>
      <c r="O74" s="55"/>
      <c r="P74" s="55">
        <f>M12</f>
        <v>0.1</v>
      </c>
      <c r="Q74" s="55" t="str">
        <f>N12</f>
        <v>M</v>
      </c>
      <c r="T74" s="38"/>
      <c r="U74" s="38"/>
      <c r="V74" s="38"/>
      <c r="W74" s="38"/>
      <c r="X74" s="38"/>
      <c r="Y74" s="38"/>
      <c r="Z74" s="38"/>
      <c r="AA74" s="73"/>
    </row>
    <row r="75" spans="1:27" s="26" customFormat="1" ht="12" customHeight="1">
      <c r="A75" s="55"/>
      <c r="B75" s="35">
        <v>61</v>
      </c>
      <c r="C75" s="36" t="s">
        <v>58</v>
      </c>
      <c r="D75" s="37">
        <v>4</v>
      </c>
      <c r="E75" s="55" t="str">
        <f>K6</f>
        <v>AMS</v>
      </c>
      <c r="F75" s="55">
        <f>T6</f>
        <v>0.2</v>
      </c>
      <c r="G75" s="55" t="str">
        <f>O6</f>
        <v>M</v>
      </c>
      <c r="H75" s="55" t="str">
        <f>K9</f>
        <v>Glycerol</v>
      </c>
      <c r="I75" s="55">
        <f>M9</f>
        <v>0</v>
      </c>
      <c r="J75" s="55" t="str">
        <f>O9</f>
        <v>% v/v</v>
      </c>
      <c r="K75" s="55" t="str">
        <f>K11</f>
        <v>PEG 4000</v>
      </c>
      <c r="L75" s="55">
        <f>M11</f>
        <v>20</v>
      </c>
      <c r="M75" s="55" t="str">
        <f>N11</f>
        <v>% w/v</v>
      </c>
      <c r="N75" s="55" t="str">
        <f>K12</f>
        <v>TAPS pH 8.5</v>
      </c>
      <c r="O75" s="55"/>
      <c r="P75" s="55">
        <f>M12</f>
        <v>0.1</v>
      </c>
      <c r="Q75" s="55" t="str">
        <f>N12</f>
        <v>M</v>
      </c>
      <c r="T75" s="38"/>
      <c r="U75" s="38"/>
      <c r="V75" s="38"/>
      <c r="W75" s="38"/>
      <c r="X75" s="38"/>
      <c r="Y75" s="38"/>
      <c r="Z75" s="38"/>
      <c r="AA75" s="73"/>
    </row>
    <row r="76" spans="1:27" s="26" customFormat="1" ht="12" customHeight="1">
      <c r="A76" s="55"/>
      <c r="B76" s="35">
        <v>62</v>
      </c>
      <c r="C76" s="36" t="s">
        <v>59</v>
      </c>
      <c r="D76" s="37">
        <v>4</v>
      </c>
      <c r="E76" s="55" t="str">
        <f>K6</f>
        <v>AMS</v>
      </c>
      <c r="F76" s="55">
        <f>T6</f>
        <v>0.2</v>
      </c>
      <c r="G76" s="55" t="str">
        <f>O6</f>
        <v>M</v>
      </c>
      <c r="H76" s="55" t="str">
        <f>K9</f>
        <v>Glycerol</v>
      </c>
      <c r="I76" s="55">
        <f>T9</f>
        <v>5</v>
      </c>
      <c r="J76" s="55" t="str">
        <f>O9</f>
        <v>% v/v</v>
      </c>
      <c r="K76" s="55" t="str">
        <f>K11</f>
        <v>PEG 4000</v>
      </c>
      <c r="L76" s="55">
        <f>M11</f>
        <v>20</v>
      </c>
      <c r="M76" s="55" t="str">
        <f>N11</f>
        <v>% w/v</v>
      </c>
      <c r="N76" s="55" t="str">
        <f>K12</f>
        <v>TAPS pH 8.5</v>
      </c>
      <c r="O76" s="55"/>
      <c r="P76" s="55">
        <f>M12</f>
        <v>0.1</v>
      </c>
      <c r="Q76" s="55" t="str">
        <f>N12</f>
        <v>M</v>
      </c>
      <c r="T76" s="38"/>
      <c r="U76" s="38"/>
      <c r="V76" s="38"/>
      <c r="W76" s="38"/>
      <c r="X76" s="38"/>
      <c r="Y76" s="38"/>
      <c r="Z76" s="38"/>
      <c r="AA76" s="73"/>
    </row>
    <row r="77" spans="1:27" s="26" customFormat="1" ht="12" customHeight="1">
      <c r="A77" s="55"/>
      <c r="B77" s="35">
        <v>63</v>
      </c>
      <c r="C77" s="36" t="s">
        <v>60</v>
      </c>
      <c r="D77" s="37">
        <v>4</v>
      </c>
      <c r="E77" s="55" t="str">
        <f>K6</f>
        <v>AMS</v>
      </c>
      <c r="F77" s="55">
        <f>T6</f>
        <v>0.2</v>
      </c>
      <c r="G77" s="55" t="str">
        <f>O6</f>
        <v>M</v>
      </c>
      <c r="H77" s="55" t="str">
        <f>K9</f>
        <v>Glycerol</v>
      </c>
      <c r="I77" s="55">
        <f>U9</f>
        <v>10</v>
      </c>
      <c r="J77" s="55" t="str">
        <f>O9</f>
        <v>% v/v</v>
      </c>
      <c r="K77" s="55" t="str">
        <f>K11</f>
        <v>PEG 4000</v>
      </c>
      <c r="L77" s="55">
        <f>M11</f>
        <v>20</v>
      </c>
      <c r="M77" s="55" t="str">
        <f>N11</f>
        <v>% w/v</v>
      </c>
      <c r="N77" s="55" t="str">
        <f>K12</f>
        <v>TAPS pH 8.5</v>
      </c>
      <c r="O77" s="55"/>
      <c r="P77" s="55">
        <f>M12</f>
        <v>0.1</v>
      </c>
      <c r="Q77" s="55" t="str">
        <f>N12</f>
        <v>M</v>
      </c>
      <c r="T77" s="38"/>
      <c r="U77" s="38"/>
      <c r="V77" s="38"/>
      <c r="W77" s="38"/>
      <c r="X77" s="38"/>
      <c r="Y77" s="38"/>
      <c r="Z77" s="38"/>
      <c r="AA77" s="73"/>
    </row>
    <row r="78" spans="1:27" s="26" customFormat="1" ht="12" customHeight="1">
      <c r="A78" s="55"/>
      <c r="B78" s="39">
        <v>64</v>
      </c>
      <c r="C78" s="40" t="s">
        <v>61</v>
      </c>
      <c r="D78" s="37">
        <v>4</v>
      </c>
      <c r="E78" s="55" t="str">
        <f>K6</f>
        <v>AMS</v>
      </c>
      <c r="F78" s="55">
        <f>T6</f>
        <v>0.2</v>
      </c>
      <c r="G78" s="55" t="str">
        <f>O6</f>
        <v>M</v>
      </c>
      <c r="H78" s="55" t="str">
        <f>K9</f>
        <v>Glycerol</v>
      </c>
      <c r="I78" s="55">
        <f>N9</f>
        <v>15</v>
      </c>
      <c r="J78" s="55" t="str">
        <f>O9</f>
        <v>% v/v</v>
      </c>
      <c r="K78" s="55" t="str">
        <f>K11</f>
        <v>PEG 4000</v>
      </c>
      <c r="L78" s="55">
        <f>M11</f>
        <v>20</v>
      </c>
      <c r="M78" s="55" t="str">
        <f>N11</f>
        <v>% w/v</v>
      </c>
      <c r="N78" s="55" t="str">
        <f>K12</f>
        <v>TAPS pH 8.5</v>
      </c>
      <c r="O78" s="55"/>
      <c r="P78" s="55">
        <f>M12</f>
        <v>0.1</v>
      </c>
      <c r="Q78" s="55" t="str">
        <f>N12</f>
        <v>M</v>
      </c>
      <c r="T78" s="38"/>
      <c r="U78" s="38"/>
      <c r="V78" s="38"/>
      <c r="W78" s="38"/>
      <c r="X78" s="38"/>
      <c r="Y78" s="38"/>
      <c r="Z78" s="38"/>
      <c r="AA78" s="73"/>
    </row>
    <row r="79" spans="1:27" s="26" customFormat="1" ht="12" customHeight="1">
      <c r="A79" s="55"/>
      <c r="B79" s="35">
        <v>65</v>
      </c>
      <c r="C79" s="36" t="s">
        <v>62</v>
      </c>
      <c r="D79" s="37">
        <v>5</v>
      </c>
      <c r="E79" s="55" t="str">
        <f>K7</f>
        <v>MgSO4</v>
      </c>
      <c r="F79" s="55">
        <f>T7</f>
        <v>0.2</v>
      </c>
      <c r="G79" s="55" t="str">
        <f>O7</f>
        <v>M</v>
      </c>
      <c r="H79" s="55" t="str">
        <f>K9</f>
        <v>Glycerol</v>
      </c>
      <c r="I79" s="55">
        <f>M9</f>
        <v>0</v>
      </c>
      <c r="J79" s="55" t="str">
        <f>O9</f>
        <v>% v/v</v>
      </c>
      <c r="K79" s="55" t="str">
        <f>K11</f>
        <v>PEG 4000</v>
      </c>
      <c r="L79" s="55">
        <f>M11</f>
        <v>20</v>
      </c>
      <c r="M79" s="55" t="str">
        <f>N11</f>
        <v>% w/v</v>
      </c>
      <c r="N79" s="55" t="str">
        <f>K12</f>
        <v>TAPS pH 8.5</v>
      </c>
      <c r="O79" s="55"/>
      <c r="P79" s="55">
        <f>M12</f>
        <v>0.1</v>
      </c>
      <c r="Q79" s="55" t="str">
        <f>N12</f>
        <v>M</v>
      </c>
      <c r="T79" s="38"/>
      <c r="U79" s="38"/>
      <c r="V79" s="38"/>
      <c r="W79" s="38"/>
      <c r="X79" s="38"/>
      <c r="Y79" s="38"/>
      <c r="Z79" s="38"/>
      <c r="AA79" s="73"/>
    </row>
    <row r="80" spans="1:27" s="26" customFormat="1" ht="12" customHeight="1">
      <c r="A80" s="55"/>
      <c r="B80" s="35">
        <v>66</v>
      </c>
      <c r="C80" s="36" t="s">
        <v>63</v>
      </c>
      <c r="D80" s="37">
        <v>5</v>
      </c>
      <c r="E80" s="55" t="str">
        <f>K7</f>
        <v>MgSO4</v>
      </c>
      <c r="F80" s="55">
        <f>T7</f>
        <v>0.2</v>
      </c>
      <c r="G80" s="55" t="str">
        <f>O7</f>
        <v>M</v>
      </c>
      <c r="H80" s="55" t="str">
        <f>K9</f>
        <v>Glycerol</v>
      </c>
      <c r="I80" s="55">
        <f>T9</f>
        <v>5</v>
      </c>
      <c r="J80" s="55" t="str">
        <f>O9</f>
        <v>% v/v</v>
      </c>
      <c r="K80" s="55" t="str">
        <f>K11</f>
        <v>PEG 4000</v>
      </c>
      <c r="L80" s="55">
        <f>M11</f>
        <v>20</v>
      </c>
      <c r="M80" s="55" t="str">
        <f>N11</f>
        <v>% w/v</v>
      </c>
      <c r="N80" s="55" t="str">
        <f>K12</f>
        <v>TAPS pH 8.5</v>
      </c>
      <c r="O80" s="55"/>
      <c r="P80" s="55">
        <f>M12</f>
        <v>0.1</v>
      </c>
      <c r="Q80" s="55" t="str">
        <f>N12</f>
        <v>M</v>
      </c>
      <c r="T80" s="38"/>
      <c r="U80" s="38"/>
      <c r="V80" s="38"/>
      <c r="W80" s="38"/>
      <c r="X80" s="38"/>
      <c r="Y80" s="38"/>
      <c r="Z80" s="38"/>
      <c r="AA80" s="73"/>
    </row>
    <row r="81" spans="1:27" s="26" customFormat="1" ht="12" customHeight="1">
      <c r="A81" s="55"/>
      <c r="B81" s="35">
        <v>67</v>
      </c>
      <c r="C81" s="36" t="s">
        <v>64</v>
      </c>
      <c r="D81" s="37">
        <v>5</v>
      </c>
      <c r="E81" s="55" t="str">
        <f>K7</f>
        <v>MgSO4</v>
      </c>
      <c r="F81" s="55">
        <f>T7</f>
        <v>0.2</v>
      </c>
      <c r="G81" s="55" t="str">
        <f>O7</f>
        <v>M</v>
      </c>
      <c r="H81" s="55" t="str">
        <f>K9</f>
        <v>Glycerol</v>
      </c>
      <c r="I81" s="55">
        <f>U9</f>
        <v>10</v>
      </c>
      <c r="J81" s="55" t="str">
        <f>O9</f>
        <v>% v/v</v>
      </c>
      <c r="K81" s="55" t="str">
        <f>K11</f>
        <v>PEG 4000</v>
      </c>
      <c r="L81" s="55">
        <f>M11</f>
        <v>20</v>
      </c>
      <c r="M81" s="55" t="str">
        <f>N11</f>
        <v>% w/v</v>
      </c>
      <c r="N81" s="55" t="str">
        <f>K12</f>
        <v>TAPS pH 8.5</v>
      </c>
      <c r="O81" s="55"/>
      <c r="P81" s="55">
        <f>M12</f>
        <v>0.1</v>
      </c>
      <c r="Q81" s="55" t="str">
        <f>N12</f>
        <v>M</v>
      </c>
      <c r="T81" s="38"/>
      <c r="U81" s="38"/>
      <c r="V81" s="38"/>
      <c r="W81" s="38"/>
      <c r="X81" s="38"/>
      <c r="Y81" s="38"/>
      <c r="Z81" s="38"/>
      <c r="AA81" s="73"/>
    </row>
    <row r="82" spans="1:27" s="26" customFormat="1" ht="12" customHeight="1">
      <c r="A82" s="55"/>
      <c r="B82" s="35">
        <v>68</v>
      </c>
      <c r="C82" s="36" t="s">
        <v>65</v>
      </c>
      <c r="D82" s="37">
        <v>5</v>
      </c>
      <c r="E82" s="55" t="str">
        <f>K7</f>
        <v>MgSO4</v>
      </c>
      <c r="F82" s="55">
        <f>T7</f>
        <v>0.2</v>
      </c>
      <c r="G82" s="55" t="str">
        <f>O7</f>
        <v>M</v>
      </c>
      <c r="H82" s="55" t="str">
        <f>K9</f>
        <v>Glycerol</v>
      </c>
      <c r="I82" s="55">
        <f>N9</f>
        <v>15</v>
      </c>
      <c r="J82" s="55" t="str">
        <f>O9</f>
        <v>% v/v</v>
      </c>
      <c r="K82" s="55" t="str">
        <f>K11</f>
        <v>PEG 4000</v>
      </c>
      <c r="L82" s="55">
        <f>M11</f>
        <v>20</v>
      </c>
      <c r="M82" s="55" t="str">
        <f>N11</f>
        <v>% w/v</v>
      </c>
      <c r="N82" s="55" t="str">
        <f>K12</f>
        <v>TAPS pH 8.5</v>
      </c>
      <c r="O82" s="55"/>
      <c r="P82" s="55">
        <f>M12</f>
        <v>0.1</v>
      </c>
      <c r="Q82" s="55" t="str">
        <f>N12</f>
        <v>M</v>
      </c>
      <c r="T82" s="38"/>
      <c r="U82" s="38"/>
      <c r="V82" s="38"/>
      <c r="W82" s="38"/>
      <c r="X82" s="38"/>
      <c r="Y82" s="38"/>
      <c r="Z82" s="38"/>
      <c r="AA82" s="73"/>
    </row>
    <row r="83" spans="1:27" s="26" customFormat="1" ht="12" customHeight="1">
      <c r="A83" s="55"/>
      <c r="B83" s="35">
        <v>69</v>
      </c>
      <c r="C83" s="36" t="s">
        <v>0</v>
      </c>
      <c r="D83" s="37">
        <v>6</v>
      </c>
      <c r="E83" s="55" t="str">
        <f>K8</f>
        <v>2-propanol</v>
      </c>
      <c r="F83" s="55">
        <f>T8</f>
        <v>4</v>
      </c>
      <c r="G83" s="55" t="str">
        <f>O8</f>
        <v>% v/v</v>
      </c>
      <c r="H83" s="55" t="str">
        <f>K9</f>
        <v>Glycerol</v>
      </c>
      <c r="I83" s="55">
        <f>M9</f>
        <v>0</v>
      </c>
      <c r="J83" s="55" t="str">
        <f>O9</f>
        <v>% v/v</v>
      </c>
      <c r="K83" s="55" t="str">
        <f>K11</f>
        <v>PEG 4000</v>
      </c>
      <c r="L83" s="55">
        <f>M11</f>
        <v>20</v>
      </c>
      <c r="M83" s="55" t="str">
        <f>N11</f>
        <v>% w/v</v>
      </c>
      <c r="N83" s="55" t="str">
        <f>K12</f>
        <v>TAPS pH 8.5</v>
      </c>
      <c r="O83" s="55"/>
      <c r="P83" s="55">
        <f>M12</f>
        <v>0.1</v>
      </c>
      <c r="Q83" s="55" t="str">
        <f>N12</f>
        <v>M</v>
      </c>
      <c r="T83" s="38"/>
      <c r="U83" s="38"/>
      <c r="V83" s="38"/>
      <c r="W83" s="38"/>
      <c r="X83" s="38"/>
      <c r="Y83" s="38"/>
      <c r="Z83" s="38"/>
      <c r="AA83" s="73"/>
    </row>
    <row r="84" spans="1:27" s="26" customFormat="1" ht="12" customHeight="1">
      <c r="A84" s="55"/>
      <c r="B84" s="35">
        <v>70</v>
      </c>
      <c r="C84" s="36" t="s">
        <v>66</v>
      </c>
      <c r="D84" s="37">
        <v>6</v>
      </c>
      <c r="E84" s="55" t="str">
        <f>K8</f>
        <v>2-propanol</v>
      </c>
      <c r="F84" s="55">
        <f>T8</f>
        <v>4</v>
      </c>
      <c r="G84" s="55" t="str">
        <f>O8</f>
        <v>% v/v</v>
      </c>
      <c r="H84" s="55" t="str">
        <f>K9</f>
        <v>Glycerol</v>
      </c>
      <c r="I84" s="55">
        <f>T9</f>
        <v>5</v>
      </c>
      <c r="J84" s="55" t="str">
        <f>O9</f>
        <v>% v/v</v>
      </c>
      <c r="K84" s="55" t="str">
        <f>K11</f>
        <v>PEG 4000</v>
      </c>
      <c r="L84" s="55">
        <f>M11</f>
        <v>20</v>
      </c>
      <c r="M84" s="55" t="str">
        <f>N11</f>
        <v>% w/v</v>
      </c>
      <c r="N84" s="55" t="str">
        <f>K12</f>
        <v>TAPS pH 8.5</v>
      </c>
      <c r="O84" s="55"/>
      <c r="P84" s="55">
        <f>M12</f>
        <v>0.1</v>
      </c>
      <c r="Q84" s="55" t="str">
        <f>N12</f>
        <v>M</v>
      </c>
      <c r="T84" s="38"/>
      <c r="U84" s="38"/>
      <c r="V84" s="38"/>
      <c r="W84" s="38"/>
      <c r="X84" s="38"/>
      <c r="Y84" s="38"/>
      <c r="Z84" s="38"/>
      <c r="AA84" s="73"/>
    </row>
    <row r="85" spans="1:27" s="26" customFormat="1" ht="12" customHeight="1">
      <c r="A85" s="55"/>
      <c r="B85" s="35">
        <v>71</v>
      </c>
      <c r="C85" s="36" t="s">
        <v>67</v>
      </c>
      <c r="D85" s="37">
        <v>6</v>
      </c>
      <c r="E85" s="55" t="str">
        <f>K8</f>
        <v>2-propanol</v>
      </c>
      <c r="F85" s="55">
        <f>T8</f>
        <v>4</v>
      </c>
      <c r="G85" s="55" t="str">
        <f>O8</f>
        <v>% v/v</v>
      </c>
      <c r="H85" s="55" t="str">
        <f>K9</f>
        <v>Glycerol</v>
      </c>
      <c r="I85" s="55">
        <f>U9</f>
        <v>10</v>
      </c>
      <c r="J85" s="55" t="str">
        <f>O9</f>
        <v>% v/v</v>
      </c>
      <c r="K85" s="55" t="str">
        <f>K11</f>
        <v>PEG 4000</v>
      </c>
      <c r="L85" s="55">
        <f>M11</f>
        <v>20</v>
      </c>
      <c r="M85" s="55" t="str">
        <f>N11</f>
        <v>% w/v</v>
      </c>
      <c r="N85" s="55" t="str">
        <f>K12</f>
        <v>TAPS pH 8.5</v>
      </c>
      <c r="O85" s="55"/>
      <c r="P85" s="55">
        <f>M12</f>
        <v>0.1</v>
      </c>
      <c r="Q85" s="55" t="str">
        <f>N12</f>
        <v>M</v>
      </c>
      <c r="T85" s="38"/>
      <c r="U85" s="38"/>
      <c r="V85" s="38"/>
      <c r="W85" s="38"/>
      <c r="X85" s="38"/>
      <c r="Y85" s="38"/>
      <c r="Z85" s="38"/>
      <c r="AA85" s="73"/>
    </row>
    <row r="86" spans="1:27" s="26" customFormat="1" ht="12" customHeight="1">
      <c r="A86" s="55"/>
      <c r="B86" s="35">
        <v>72</v>
      </c>
      <c r="C86" s="36" t="s">
        <v>68</v>
      </c>
      <c r="D86" s="37">
        <v>6</v>
      </c>
      <c r="E86" s="55" t="str">
        <f>K8</f>
        <v>2-propanol</v>
      </c>
      <c r="F86" s="55">
        <f>T8</f>
        <v>4</v>
      </c>
      <c r="G86" s="55" t="str">
        <f>O8</f>
        <v>% v/v</v>
      </c>
      <c r="H86" s="55" t="str">
        <f>K9</f>
        <v>Glycerol</v>
      </c>
      <c r="I86" s="55">
        <f>N9</f>
        <v>15</v>
      </c>
      <c r="J86" s="55" t="str">
        <f>O9</f>
        <v>% v/v</v>
      </c>
      <c r="K86" s="55" t="str">
        <f>K11</f>
        <v>PEG 4000</v>
      </c>
      <c r="L86" s="55">
        <f>M11</f>
        <v>20</v>
      </c>
      <c r="M86" s="55" t="str">
        <f>N11</f>
        <v>% w/v</v>
      </c>
      <c r="N86" s="55" t="str">
        <f>K12</f>
        <v>TAPS pH 8.5</v>
      </c>
      <c r="O86" s="55"/>
      <c r="P86" s="55">
        <f>M12</f>
        <v>0.1</v>
      </c>
      <c r="Q86" s="55" t="str">
        <f>N12</f>
        <v>M</v>
      </c>
      <c r="T86" s="38"/>
      <c r="U86" s="38"/>
      <c r="V86" s="38"/>
      <c r="W86" s="38"/>
      <c r="X86" s="38"/>
      <c r="Y86" s="38"/>
      <c r="Z86" s="38"/>
      <c r="AA86" s="73"/>
    </row>
    <row r="87" spans="1:27" s="26" customFormat="1" ht="12" customHeight="1">
      <c r="A87" s="55"/>
      <c r="B87" s="35">
        <v>73</v>
      </c>
      <c r="C87" s="36" t="s">
        <v>69</v>
      </c>
      <c r="D87" s="37">
        <v>4</v>
      </c>
      <c r="E87" s="55" t="str">
        <f>K6</f>
        <v>AMS</v>
      </c>
      <c r="F87" s="55">
        <f>U6</f>
        <v>0.30000000000000004</v>
      </c>
      <c r="G87" s="55" t="str">
        <f>O6</f>
        <v>M</v>
      </c>
      <c r="H87" s="55" t="str">
        <f>K9</f>
        <v>Glycerol</v>
      </c>
      <c r="I87" s="55">
        <f>M9</f>
        <v>0</v>
      </c>
      <c r="J87" s="55" t="str">
        <f>O9</f>
        <v>% v/v</v>
      </c>
      <c r="K87" s="55" t="str">
        <f>K11</f>
        <v>PEG 4000</v>
      </c>
      <c r="L87" s="55">
        <f>M11</f>
        <v>20</v>
      </c>
      <c r="M87" s="55" t="str">
        <f>N11</f>
        <v>% w/v</v>
      </c>
      <c r="N87" s="55" t="str">
        <f>K12</f>
        <v>TAPS pH 8.5</v>
      </c>
      <c r="O87" s="55"/>
      <c r="P87" s="55">
        <f>M12</f>
        <v>0.1</v>
      </c>
      <c r="Q87" s="55" t="str">
        <f>N12</f>
        <v>M</v>
      </c>
      <c r="T87" s="38"/>
      <c r="U87" s="38"/>
      <c r="V87" s="38"/>
      <c r="W87" s="38"/>
      <c r="X87" s="38"/>
      <c r="Y87" s="38"/>
      <c r="Z87" s="38"/>
      <c r="AA87" s="73"/>
    </row>
    <row r="88" spans="1:27" s="26" customFormat="1" ht="12" customHeight="1">
      <c r="A88" s="55"/>
      <c r="B88" s="35">
        <v>74</v>
      </c>
      <c r="C88" s="36" t="s">
        <v>70</v>
      </c>
      <c r="D88" s="37">
        <v>4</v>
      </c>
      <c r="E88" s="55" t="str">
        <f>K6</f>
        <v>AMS</v>
      </c>
      <c r="F88" s="55">
        <f>U6</f>
        <v>0.30000000000000004</v>
      </c>
      <c r="G88" s="55" t="str">
        <f>O6</f>
        <v>M</v>
      </c>
      <c r="H88" s="55" t="str">
        <f>K9</f>
        <v>Glycerol</v>
      </c>
      <c r="I88" s="55">
        <f>T9</f>
        <v>5</v>
      </c>
      <c r="J88" s="55" t="str">
        <f>O9</f>
        <v>% v/v</v>
      </c>
      <c r="K88" s="55" t="str">
        <f>K11</f>
        <v>PEG 4000</v>
      </c>
      <c r="L88" s="55">
        <f>M11</f>
        <v>20</v>
      </c>
      <c r="M88" s="55" t="str">
        <f>N11</f>
        <v>% w/v</v>
      </c>
      <c r="N88" s="55" t="str">
        <f>K12</f>
        <v>TAPS pH 8.5</v>
      </c>
      <c r="O88" s="55"/>
      <c r="P88" s="55">
        <f>M12</f>
        <v>0.1</v>
      </c>
      <c r="Q88" s="55" t="str">
        <f>N12</f>
        <v>M</v>
      </c>
      <c r="T88" s="38"/>
      <c r="U88" s="38"/>
      <c r="V88" s="38"/>
      <c r="W88" s="38"/>
      <c r="X88" s="38"/>
      <c r="Y88" s="38"/>
      <c r="Z88" s="38"/>
      <c r="AA88" s="73"/>
    </row>
    <row r="89" spans="1:27" s="26" customFormat="1" ht="12" customHeight="1">
      <c r="A89" s="55"/>
      <c r="B89" s="35">
        <v>75</v>
      </c>
      <c r="C89" s="36" t="s">
        <v>71</v>
      </c>
      <c r="D89" s="37">
        <v>4</v>
      </c>
      <c r="E89" s="55" t="str">
        <f>K6</f>
        <v>AMS</v>
      </c>
      <c r="F89" s="55">
        <f>U6</f>
        <v>0.30000000000000004</v>
      </c>
      <c r="G89" s="55" t="str">
        <f>O6</f>
        <v>M</v>
      </c>
      <c r="H89" s="55" t="str">
        <f>K9</f>
        <v>Glycerol</v>
      </c>
      <c r="I89" s="55">
        <f>U9</f>
        <v>10</v>
      </c>
      <c r="J89" s="55" t="str">
        <f>O9</f>
        <v>% v/v</v>
      </c>
      <c r="K89" s="55" t="str">
        <f>K11</f>
        <v>PEG 4000</v>
      </c>
      <c r="L89" s="55">
        <f>M11</f>
        <v>20</v>
      </c>
      <c r="M89" s="55" t="str">
        <f>N11</f>
        <v>% w/v</v>
      </c>
      <c r="N89" s="55" t="str">
        <f>K12</f>
        <v>TAPS pH 8.5</v>
      </c>
      <c r="O89" s="55"/>
      <c r="P89" s="55">
        <f>M12</f>
        <v>0.1</v>
      </c>
      <c r="Q89" s="55" t="str">
        <f>N12</f>
        <v>M</v>
      </c>
      <c r="T89" s="38"/>
      <c r="U89" s="38"/>
      <c r="V89" s="38"/>
      <c r="W89" s="38"/>
      <c r="X89" s="38"/>
      <c r="Y89" s="38"/>
      <c r="Z89" s="38"/>
      <c r="AA89" s="73"/>
    </row>
    <row r="90" spans="1:27" s="26" customFormat="1" ht="12" customHeight="1">
      <c r="A90" s="55"/>
      <c r="B90" s="35">
        <v>76</v>
      </c>
      <c r="C90" s="36" t="s">
        <v>72</v>
      </c>
      <c r="D90" s="37">
        <v>4</v>
      </c>
      <c r="E90" s="55" t="str">
        <f>K6</f>
        <v>AMS</v>
      </c>
      <c r="F90" s="55">
        <f>U6</f>
        <v>0.30000000000000004</v>
      </c>
      <c r="G90" s="55" t="str">
        <f>O6</f>
        <v>M</v>
      </c>
      <c r="H90" s="55" t="str">
        <f>K9</f>
        <v>Glycerol</v>
      </c>
      <c r="I90" s="55">
        <f>N9</f>
        <v>15</v>
      </c>
      <c r="J90" s="55" t="str">
        <f>O9</f>
        <v>% v/v</v>
      </c>
      <c r="K90" s="55" t="str">
        <f>K11</f>
        <v>PEG 4000</v>
      </c>
      <c r="L90" s="55">
        <f>M11</f>
        <v>20</v>
      </c>
      <c r="M90" s="55" t="str">
        <f>N11</f>
        <v>% w/v</v>
      </c>
      <c r="N90" s="55" t="str">
        <f>K12</f>
        <v>TAPS pH 8.5</v>
      </c>
      <c r="O90" s="55"/>
      <c r="P90" s="55">
        <f>M12</f>
        <v>0.1</v>
      </c>
      <c r="Q90" s="55" t="str">
        <f>N12</f>
        <v>M</v>
      </c>
      <c r="T90" s="38"/>
      <c r="U90" s="38"/>
      <c r="V90" s="38"/>
      <c r="W90" s="38"/>
      <c r="X90" s="38"/>
      <c r="Y90" s="38"/>
      <c r="Z90" s="38"/>
      <c r="AA90" s="73"/>
    </row>
    <row r="91" spans="1:27" s="26" customFormat="1" ht="12" customHeight="1">
      <c r="A91" s="55"/>
      <c r="B91" s="35">
        <v>77</v>
      </c>
      <c r="C91" s="36" t="s">
        <v>73</v>
      </c>
      <c r="D91" s="37">
        <v>5</v>
      </c>
      <c r="E91" s="55" t="str">
        <f>K7</f>
        <v>MgSO4</v>
      </c>
      <c r="F91" s="55">
        <f>U7</f>
        <v>0.30000000000000004</v>
      </c>
      <c r="G91" s="55" t="str">
        <f>O7</f>
        <v>M</v>
      </c>
      <c r="H91" s="55" t="str">
        <f>K9</f>
        <v>Glycerol</v>
      </c>
      <c r="I91" s="55">
        <f>M9</f>
        <v>0</v>
      </c>
      <c r="J91" s="55" t="str">
        <f>O9</f>
        <v>% v/v</v>
      </c>
      <c r="K91" s="55" t="str">
        <f>K11</f>
        <v>PEG 4000</v>
      </c>
      <c r="L91" s="55">
        <f>M11</f>
        <v>20</v>
      </c>
      <c r="M91" s="55" t="str">
        <f>N11</f>
        <v>% w/v</v>
      </c>
      <c r="N91" s="55" t="str">
        <f>K12</f>
        <v>TAPS pH 8.5</v>
      </c>
      <c r="O91" s="55"/>
      <c r="P91" s="55">
        <f>M12</f>
        <v>0.1</v>
      </c>
      <c r="Q91" s="55" t="str">
        <f>N12</f>
        <v>M</v>
      </c>
      <c r="T91" s="38"/>
      <c r="U91" s="38"/>
      <c r="V91" s="38"/>
      <c r="W91" s="38"/>
      <c r="X91" s="38"/>
      <c r="Y91" s="38"/>
      <c r="Z91" s="38"/>
      <c r="AA91" s="73"/>
    </row>
    <row r="92" spans="1:27" s="26" customFormat="1" ht="12" customHeight="1">
      <c r="A92" s="55"/>
      <c r="B92" s="35">
        <v>78</v>
      </c>
      <c r="C92" s="36" t="s">
        <v>74</v>
      </c>
      <c r="D92" s="37">
        <v>5</v>
      </c>
      <c r="E92" s="55" t="str">
        <f>K7</f>
        <v>MgSO4</v>
      </c>
      <c r="F92" s="55">
        <f>U7</f>
        <v>0.30000000000000004</v>
      </c>
      <c r="G92" s="55" t="str">
        <f>O7</f>
        <v>M</v>
      </c>
      <c r="H92" s="55" t="str">
        <f>K9</f>
        <v>Glycerol</v>
      </c>
      <c r="I92" s="55">
        <f>T9</f>
        <v>5</v>
      </c>
      <c r="J92" s="55" t="str">
        <f>O9</f>
        <v>% v/v</v>
      </c>
      <c r="K92" s="55" t="str">
        <f>K11</f>
        <v>PEG 4000</v>
      </c>
      <c r="L92" s="55">
        <f>M11</f>
        <v>20</v>
      </c>
      <c r="M92" s="55" t="str">
        <f>N11</f>
        <v>% w/v</v>
      </c>
      <c r="N92" s="55" t="str">
        <f>K12</f>
        <v>TAPS pH 8.5</v>
      </c>
      <c r="O92" s="55"/>
      <c r="P92" s="55">
        <f>M12</f>
        <v>0.1</v>
      </c>
      <c r="Q92" s="55" t="str">
        <f>N12</f>
        <v>M</v>
      </c>
      <c r="T92" s="38"/>
      <c r="U92" s="38"/>
      <c r="V92" s="38"/>
      <c r="W92" s="38"/>
      <c r="X92" s="38"/>
      <c r="Y92" s="38"/>
      <c r="Z92" s="38"/>
      <c r="AA92" s="73"/>
    </row>
    <row r="93" spans="1:27" s="26" customFormat="1" ht="12" customHeight="1">
      <c r="A93" s="55"/>
      <c r="B93" s="35">
        <v>79</v>
      </c>
      <c r="C93" s="36" t="s">
        <v>75</v>
      </c>
      <c r="D93" s="37">
        <v>5</v>
      </c>
      <c r="E93" s="55" t="str">
        <f>K7</f>
        <v>MgSO4</v>
      </c>
      <c r="F93" s="55">
        <f>U7</f>
        <v>0.30000000000000004</v>
      </c>
      <c r="G93" s="55" t="str">
        <f>O7</f>
        <v>M</v>
      </c>
      <c r="H93" s="55" t="str">
        <f>K9</f>
        <v>Glycerol</v>
      </c>
      <c r="I93" s="55">
        <f>U9</f>
        <v>10</v>
      </c>
      <c r="J93" s="55" t="str">
        <f>O9</f>
        <v>% v/v</v>
      </c>
      <c r="K93" s="55" t="str">
        <f>K11</f>
        <v>PEG 4000</v>
      </c>
      <c r="L93" s="55">
        <f>M11</f>
        <v>20</v>
      </c>
      <c r="M93" s="55" t="str">
        <f>N11</f>
        <v>% w/v</v>
      </c>
      <c r="N93" s="55" t="str">
        <f>K12</f>
        <v>TAPS pH 8.5</v>
      </c>
      <c r="O93" s="55"/>
      <c r="P93" s="55">
        <f>M12</f>
        <v>0.1</v>
      </c>
      <c r="Q93" s="55" t="str">
        <f>N12</f>
        <v>M</v>
      </c>
      <c r="T93" s="38"/>
      <c r="U93" s="38"/>
      <c r="V93" s="38"/>
      <c r="W93" s="38"/>
      <c r="X93" s="38"/>
      <c r="Y93" s="38"/>
      <c r="Z93" s="38"/>
      <c r="AA93" s="73"/>
    </row>
    <row r="94" spans="1:27" s="26" customFormat="1" ht="12" customHeight="1">
      <c r="A94" s="55"/>
      <c r="B94" s="35">
        <v>80</v>
      </c>
      <c r="C94" s="36" t="s">
        <v>76</v>
      </c>
      <c r="D94" s="37">
        <v>5</v>
      </c>
      <c r="E94" s="55" t="str">
        <f>K7</f>
        <v>MgSO4</v>
      </c>
      <c r="F94" s="55">
        <f>U7</f>
        <v>0.30000000000000004</v>
      </c>
      <c r="G94" s="55" t="str">
        <f>O7</f>
        <v>M</v>
      </c>
      <c r="H94" s="55" t="str">
        <f>K9</f>
        <v>Glycerol</v>
      </c>
      <c r="I94" s="55">
        <f>N9</f>
        <v>15</v>
      </c>
      <c r="J94" s="55" t="str">
        <f>O9</f>
        <v>% v/v</v>
      </c>
      <c r="K94" s="55" t="str">
        <f>K11</f>
        <v>PEG 4000</v>
      </c>
      <c r="L94" s="55">
        <f>M11</f>
        <v>20</v>
      </c>
      <c r="M94" s="55" t="str">
        <f>N11</f>
        <v>% w/v</v>
      </c>
      <c r="N94" s="55" t="str">
        <f>K12</f>
        <v>TAPS pH 8.5</v>
      </c>
      <c r="O94" s="55"/>
      <c r="P94" s="55">
        <f>M12</f>
        <v>0.1</v>
      </c>
      <c r="Q94" s="55" t="str">
        <f>N12</f>
        <v>M</v>
      </c>
      <c r="T94" s="38"/>
      <c r="U94" s="38"/>
      <c r="V94" s="38"/>
      <c r="W94" s="38"/>
      <c r="X94" s="38"/>
      <c r="Y94" s="38"/>
      <c r="Z94" s="38"/>
      <c r="AA94" s="73"/>
    </row>
    <row r="95" spans="1:27" s="26" customFormat="1" ht="12" customHeight="1">
      <c r="A95" s="55"/>
      <c r="B95" s="35">
        <v>81</v>
      </c>
      <c r="C95" s="36" t="s">
        <v>95</v>
      </c>
      <c r="D95" s="37">
        <v>6</v>
      </c>
      <c r="E95" s="55" t="str">
        <f>K8</f>
        <v>2-propanol</v>
      </c>
      <c r="F95" s="55">
        <f>U8</f>
        <v>6</v>
      </c>
      <c r="G95" s="55" t="str">
        <f>O8</f>
        <v>% v/v</v>
      </c>
      <c r="H95" s="55" t="str">
        <f>K9</f>
        <v>Glycerol</v>
      </c>
      <c r="I95" s="55">
        <f>M9</f>
        <v>0</v>
      </c>
      <c r="J95" s="55" t="str">
        <f>O9</f>
        <v>% v/v</v>
      </c>
      <c r="K95" s="55" t="str">
        <f>K11</f>
        <v>PEG 4000</v>
      </c>
      <c r="L95" s="55">
        <f>M11</f>
        <v>20</v>
      </c>
      <c r="M95" s="55" t="str">
        <f>N11</f>
        <v>% w/v</v>
      </c>
      <c r="N95" s="55" t="str">
        <f>K12</f>
        <v>TAPS pH 8.5</v>
      </c>
      <c r="O95" s="55"/>
      <c r="P95" s="55">
        <f>M12</f>
        <v>0.1</v>
      </c>
      <c r="Q95" s="55" t="str">
        <f>N12</f>
        <v>M</v>
      </c>
      <c r="T95" s="38"/>
      <c r="U95" s="38"/>
      <c r="V95" s="38"/>
      <c r="W95" s="38"/>
      <c r="X95" s="38"/>
      <c r="Y95" s="38"/>
      <c r="Z95" s="38"/>
      <c r="AA95" s="73"/>
    </row>
    <row r="96" spans="1:27" s="26" customFormat="1" ht="12" customHeight="1">
      <c r="A96" s="55"/>
      <c r="B96" s="35">
        <v>82</v>
      </c>
      <c r="C96" s="36" t="s">
        <v>77</v>
      </c>
      <c r="D96" s="37">
        <v>6</v>
      </c>
      <c r="E96" s="55" t="str">
        <f>K8</f>
        <v>2-propanol</v>
      </c>
      <c r="F96" s="55">
        <f>U8</f>
        <v>6</v>
      </c>
      <c r="G96" s="55" t="str">
        <f>O8</f>
        <v>% v/v</v>
      </c>
      <c r="H96" s="55" t="str">
        <f>K9</f>
        <v>Glycerol</v>
      </c>
      <c r="I96" s="55">
        <f>T9</f>
        <v>5</v>
      </c>
      <c r="J96" s="55" t="str">
        <f>O9</f>
        <v>% v/v</v>
      </c>
      <c r="K96" s="55" t="str">
        <f>K11</f>
        <v>PEG 4000</v>
      </c>
      <c r="L96" s="55">
        <f>M11</f>
        <v>20</v>
      </c>
      <c r="M96" s="55" t="str">
        <f>N11</f>
        <v>% w/v</v>
      </c>
      <c r="N96" s="55" t="str">
        <f>K12</f>
        <v>TAPS pH 8.5</v>
      </c>
      <c r="O96" s="55"/>
      <c r="P96" s="55">
        <f>M12</f>
        <v>0.1</v>
      </c>
      <c r="Q96" s="55" t="str">
        <f>N12</f>
        <v>M</v>
      </c>
      <c r="T96" s="38"/>
      <c r="U96" s="38"/>
      <c r="V96" s="38"/>
      <c r="W96" s="38"/>
      <c r="X96" s="38"/>
      <c r="Y96" s="38"/>
      <c r="Z96" s="38"/>
      <c r="AA96" s="73"/>
    </row>
    <row r="97" spans="1:27" s="26" customFormat="1" ht="12" customHeight="1">
      <c r="A97" s="55"/>
      <c r="B97" s="35">
        <v>83</v>
      </c>
      <c r="C97" s="36" t="s">
        <v>78</v>
      </c>
      <c r="D97" s="37">
        <v>6</v>
      </c>
      <c r="E97" s="55" t="str">
        <f>K8</f>
        <v>2-propanol</v>
      </c>
      <c r="F97" s="55">
        <f>U8</f>
        <v>6</v>
      </c>
      <c r="G97" s="55" t="str">
        <f>O8</f>
        <v>% v/v</v>
      </c>
      <c r="H97" s="55" t="str">
        <f>K9</f>
        <v>Glycerol</v>
      </c>
      <c r="I97" s="55">
        <f>U9</f>
        <v>10</v>
      </c>
      <c r="J97" s="55" t="str">
        <f>O9</f>
        <v>% v/v</v>
      </c>
      <c r="K97" s="55" t="str">
        <f>K11</f>
        <v>PEG 4000</v>
      </c>
      <c r="L97" s="55">
        <f>M11</f>
        <v>20</v>
      </c>
      <c r="M97" s="55" t="str">
        <f>N11</f>
        <v>% w/v</v>
      </c>
      <c r="N97" s="55" t="str">
        <f>K12</f>
        <v>TAPS pH 8.5</v>
      </c>
      <c r="O97" s="55"/>
      <c r="P97" s="55">
        <f>M12</f>
        <v>0.1</v>
      </c>
      <c r="Q97" s="55" t="str">
        <f>N12</f>
        <v>M</v>
      </c>
      <c r="T97" s="38"/>
      <c r="U97" s="38"/>
      <c r="V97" s="38"/>
      <c r="W97" s="38"/>
      <c r="X97" s="38"/>
      <c r="Y97" s="38"/>
      <c r="Z97" s="38"/>
      <c r="AA97" s="73"/>
    </row>
    <row r="98" spans="1:27" s="26" customFormat="1" ht="12" customHeight="1">
      <c r="A98" s="55"/>
      <c r="B98" s="35">
        <v>84</v>
      </c>
      <c r="C98" s="36" t="s">
        <v>79</v>
      </c>
      <c r="D98" s="37">
        <v>6</v>
      </c>
      <c r="E98" s="55" t="str">
        <f>K8</f>
        <v>2-propanol</v>
      </c>
      <c r="F98" s="55">
        <f>U8</f>
        <v>6</v>
      </c>
      <c r="G98" s="55" t="str">
        <f>O8</f>
        <v>% v/v</v>
      </c>
      <c r="H98" s="55" t="str">
        <f>K9</f>
        <v>Glycerol</v>
      </c>
      <c r="I98" s="55">
        <f>N9</f>
        <v>15</v>
      </c>
      <c r="J98" s="55" t="str">
        <f>O9</f>
        <v>% v/v</v>
      </c>
      <c r="K98" s="55" t="str">
        <f>K11</f>
        <v>PEG 4000</v>
      </c>
      <c r="L98" s="55">
        <f>M11</f>
        <v>20</v>
      </c>
      <c r="M98" s="55" t="str">
        <f>N11</f>
        <v>% w/v</v>
      </c>
      <c r="N98" s="55" t="str">
        <f>K12</f>
        <v>TAPS pH 8.5</v>
      </c>
      <c r="O98" s="55"/>
      <c r="P98" s="55">
        <f>M12</f>
        <v>0.1</v>
      </c>
      <c r="Q98" s="55" t="str">
        <f>N12</f>
        <v>M</v>
      </c>
      <c r="T98" s="38"/>
      <c r="U98" s="38"/>
      <c r="V98" s="38"/>
      <c r="W98" s="38"/>
      <c r="X98" s="38"/>
      <c r="Y98" s="38"/>
      <c r="Z98" s="38"/>
      <c r="AA98" s="73"/>
    </row>
    <row r="99" spans="1:27" s="26" customFormat="1" ht="12" customHeight="1">
      <c r="A99" s="55"/>
      <c r="B99" s="35">
        <v>85</v>
      </c>
      <c r="C99" s="36" t="s">
        <v>80</v>
      </c>
      <c r="D99" s="37">
        <v>4</v>
      </c>
      <c r="E99" s="55" t="str">
        <f>K6</f>
        <v>AMS</v>
      </c>
      <c r="F99" s="55">
        <f>N6</f>
        <v>0.4</v>
      </c>
      <c r="G99" s="55" t="str">
        <f>O6</f>
        <v>M</v>
      </c>
      <c r="H99" s="55" t="str">
        <f>K9</f>
        <v>Glycerol</v>
      </c>
      <c r="I99" s="55">
        <f>M9</f>
        <v>0</v>
      </c>
      <c r="J99" s="55" t="str">
        <f>O9</f>
        <v>% v/v</v>
      </c>
      <c r="K99" s="55" t="str">
        <f>K11</f>
        <v>PEG 4000</v>
      </c>
      <c r="L99" s="55">
        <f>M11</f>
        <v>20</v>
      </c>
      <c r="M99" s="55" t="str">
        <f>N11</f>
        <v>% w/v</v>
      </c>
      <c r="N99" s="55" t="str">
        <f>K12</f>
        <v>TAPS pH 8.5</v>
      </c>
      <c r="O99" s="55"/>
      <c r="P99" s="55">
        <f>M12</f>
        <v>0.1</v>
      </c>
      <c r="Q99" s="55" t="str">
        <f>N12</f>
        <v>M</v>
      </c>
      <c r="T99" s="38"/>
      <c r="U99" s="38"/>
      <c r="V99" s="38"/>
      <c r="W99" s="38"/>
      <c r="X99" s="38"/>
      <c r="Y99" s="38"/>
      <c r="Z99" s="38"/>
      <c r="AA99" s="73"/>
    </row>
    <row r="100" spans="1:27" s="26" customFormat="1" ht="12" customHeight="1">
      <c r="A100" s="55"/>
      <c r="B100" s="35">
        <v>86</v>
      </c>
      <c r="C100" s="36" t="s">
        <v>81</v>
      </c>
      <c r="D100" s="37">
        <v>4</v>
      </c>
      <c r="E100" s="55" t="str">
        <f>K6</f>
        <v>AMS</v>
      </c>
      <c r="F100" s="55">
        <f>N6</f>
        <v>0.4</v>
      </c>
      <c r="G100" s="55" t="str">
        <f>O6</f>
        <v>M</v>
      </c>
      <c r="H100" s="55" t="str">
        <f>K9</f>
        <v>Glycerol</v>
      </c>
      <c r="I100" s="55">
        <f>T9</f>
        <v>5</v>
      </c>
      <c r="J100" s="55" t="str">
        <f>O9</f>
        <v>% v/v</v>
      </c>
      <c r="K100" s="55" t="str">
        <f>K11</f>
        <v>PEG 4000</v>
      </c>
      <c r="L100" s="55">
        <f>M11</f>
        <v>20</v>
      </c>
      <c r="M100" s="55" t="str">
        <f>N11</f>
        <v>% w/v</v>
      </c>
      <c r="N100" s="55" t="str">
        <f>K12</f>
        <v>TAPS pH 8.5</v>
      </c>
      <c r="O100" s="55"/>
      <c r="P100" s="55">
        <f>M12</f>
        <v>0.1</v>
      </c>
      <c r="Q100" s="55" t="str">
        <f>N12</f>
        <v>M</v>
      </c>
      <c r="T100" s="38"/>
      <c r="U100" s="38"/>
      <c r="V100" s="38"/>
      <c r="W100" s="38"/>
      <c r="X100" s="38"/>
      <c r="Y100" s="38"/>
      <c r="Z100" s="38"/>
      <c r="AA100" s="73"/>
    </row>
    <row r="101" spans="1:27" s="26" customFormat="1" ht="12" customHeight="1">
      <c r="A101" s="55"/>
      <c r="B101" s="39">
        <v>87</v>
      </c>
      <c r="C101" s="40" t="s">
        <v>82</v>
      </c>
      <c r="D101" s="37">
        <v>4</v>
      </c>
      <c r="E101" s="55" t="str">
        <f>K6</f>
        <v>AMS</v>
      </c>
      <c r="F101" s="55">
        <f>N6</f>
        <v>0.4</v>
      </c>
      <c r="G101" s="55" t="str">
        <f>O6</f>
        <v>M</v>
      </c>
      <c r="H101" s="55" t="str">
        <f>K9</f>
        <v>Glycerol</v>
      </c>
      <c r="I101" s="55">
        <f>U9</f>
        <v>10</v>
      </c>
      <c r="J101" s="55" t="str">
        <f>O9</f>
        <v>% v/v</v>
      </c>
      <c r="K101" s="55" t="str">
        <f>K11</f>
        <v>PEG 4000</v>
      </c>
      <c r="L101" s="55">
        <f>M11</f>
        <v>20</v>
      </c>
      <c r="M101" s="55" t="str">
        <f>N11</f>
        <v>% w/v</v>
      </c>
      <c r="N101" s="55" t="str">
        <f>K12</f>
        <v>TAPS pH 8.5</v>
      </c>
      <c r="O101" s="55"/>
      <c r="P101" s="55">
        <f>M12</f>
        <v>0.1</v>
      </c>
      <c r="Q101" s="55" t="str">
        <f>N12</f>
        <v>M</v>
      </c>
      <c r="T101" s="38"/>
      <c r="U101" s="38"/>
      <c r="V101" s="38"/>
      <c r="W101" s="38"/>
      <c r="X101" s="38"/>
      <c r="Y101" s="38"/>
      <c r="Z101" s="38"/>
      <c r="AA101" s="73"/>
    </row>
    <row r="102" spans="1:27" s="26" customFormat="1" ht="12" customHeight="1">
      <c r="A102" s="55"/>
      <c r="B102" s="35">
        <v>88</v>
      </c>
      <c r="C102" s="36" t="s">
        <v>83</v>
      </c>
      <c r="D102" s="37">
        <v>4</v>
      </c>
      <c r="E102" s="55" t="str">
        <f>K6</f>
        <v>AMS</v>
      </c>
      <c r="F102" s="55">
        <f>N6</f>
        <v>0.4</v>
      </c>
      <c r="G102" s="55" t="str">
        <f>O6</f>
        <v>M</v>
      </c>
      <c r="H102" s="55" t="str">
        <f>K9</f>
        <v>Glycerol</v>
      </c>
      <c r="I102" s="55">
        <f>N9</f>
        <v>15</v>
      </c>
      <c r="J102" s="55" t="str">
        <f>O9</f>
        <v>% v/v</v>
      </c>
      <c r="K102" s="55" t="str">
        <f>K11</f>
        <v>PEG 4000</v>
      </c>
      <c r="L102" s="55">
        <f>M11</f>
        <v>20</v>
      </c>
      <c r="M102" s="55" t="str">
        <f>N11</f>
        <v>% w/v</v>
      </c>
      <c r="N102" s="55" t="str">
        <f>K12</f>
        <v>TAPS pH 8.5</v>
      </c>
      <c r="O102" s="55"/>
      <c r="P102" s="55">
        <f>M12</f>
        <v>0.1</v>
      </c>
      <c r="Q102" s="55" t="str">
        <f>N12</f>
        <v>M</v>
      </c>
      <c r="R102" s="38">
        <f>Z6+Z9+W11+W12</f>
        <v>0.88750000000000007</v>
      </c>
      <c r="T102" s="38"/>
      <c r="U102" s="38"/>
      <c r="V102" s="38"/>
      <c r="W102" s="38"/>
      <c r="X102" s="38"/>
      <c r="Y102" s="38"/>
      <c r="Z102" s="38"/>
      <c r="AA102" s="73"/>
    </row>
    <row r="103" spans="1:27" s="26" customFormat="1" ht="12" customHeight="1">
      <c r="A103" s="55"/>
      <c r="B103" s="35">
        <v>89</v>
      </c>
      <c r="C103" s="36" t="s">
        <v>84</v>
      </c>
      <c r="D103" s="37">
        <v>5</v>
      </c>
      <c r="E103" s="55" t="str">
        <f>K7</f>
        <v>MgSO4</v>
      </c>
      <c r="F103" s="55">
        <f>N7</f>
        <v>0.4</v>
      </c>
      <c r="G103" s="55" t="str">
        <f>O7</f>
        <v>M</v>
      </c>
      <c r="H103" s="55" t="str">
        <f>K9</f>
        <v>Glycerol</v>
      </c>
      <c r="I103" s="55">
        <f>M9</f>
        <v>0</v>
      </c>
      <c r="J103" s="55" t="str">
        <f>O9</f>
        <v>% v/v</v>
      </c>
      <c r="K103" s="55" t="str">
        <f>K11</f>
        <v>PEG 4000</v>
      </c>
      <c r="L103" s="55">
        <f>M11</f>
        <v>20</v>
      </c>
      <c r="M103" s="55" t="str">
        <f>N11</f>
        <v>% w/v</v>
      </c>
      <c r="N103" s="55" t="str">
        <f>K12</f>
        <v>TAPS pH 8.5</v>
      </c>
      <c r="O103" s="55"/>
      <c r="P103" s="55">
        <f>M12</f>
        <v>0.1</v>
      </c>
      <c r="Q103" s="55" t="str">
        <f>N12</f>
        <v>M</v>
      </c>
      <c r="T103" s="38"/>
      <c r="U103" s="38"/>
      <c r="V103" s="38"/>
      <c r="W103" s="38"/>
      <c r="X103" s="38"/>
      <c r="Y103" s="38"/>
      <c r="Z103" s="38"/>
      <c r="AA103" s="73"/>
    </row>
    <row r="104" spans="1:27" s="26" customFormat="1" ht="12" customHeight="1">
      <c r="A104" s="55"/>
      <c r="B104" s="35">
        <v>90</v>
      </c>
      <c r="C104" s="36" t="s">
        <v>85</v>
      </c>
      <c r="D104" s="37">
        <v>5</v>
      </c>
      <c r="E104" s="55" t="str">
        <f>K7</f>
        <v>MgSO4</v>
      </c>
      <c r="F104" s="55">
        <f>N7</f>
        <v>0.4</v>
      </c>
      <c r="G104" s="55" t="str">
        <f>O7</f>
        <v>M</v>
      </c>
      <c r="H104" s="55" t="str">
        <f>K9</f>
        <v>Glycerol</v>
      </c>
      <c r="I104" s="55">
        <f>T9</f>
        <v>5</v>
      </c>
      <c r="J104" s="55" t="str">
        <f>O9</f>
        <v>% v/v</v>
      </c>
      <c r="K104" s="55" t="str">
        <f>K11</f>
        <v>PEG 4000</v>
      </c>
      <c r="L104" s="55">
        <f>M11</f>
        <v>20</v>
      </c>
      <c r="M104" s="55" t="str">
        <f>N11</f>
        <v>% w/v</v>
      </c>
      <c r="N104" s="55" t="str">
        <f>K12</f>
        <v>TAPS pH 8.5</v>
      </c>
      <c r="O104" s="55"/>
      <c r="P104" s="55">
        <f>M12</f>
        <v>0.1</v>
      </c>
      <c r="Q104" s="55" t="str">
        <f>N12</f>
        <v>M</v>
      </c>
      <c r="T104" s="38"/>
      <c r="U104" s="38"/>
      <c r="V104" s="38"/>
      <c r="W104" s="38"/>
      <c r="X104" s="38"/>
      <c r="Y104" s="38"/>
      <c r="Z104" s="38"/>
      <c r="AA104" s="73"/>
    </row>
    <row r="105" spans="1:27" s="26" customFormat="1" ht="12" customHeight="1">
      <c r="A105" s="55"/>
      <c r="B105" s="35">
        <v>91</v>
      </c>
      <c r="C105" s="36" t="s">
        <v>86</v>
      </c>
      <c r="D105" s="37">
        <v>5</v>
      </c>
      <c r="E105" s="55" t="str">
        <f>K7</f>
        <v>MgSO4</v>
      </c>
      <c r="F105" s="55">
        <f>N7</f>
        <v>0.4</v>
      </c>
      <c r="G105" s="55" t="str">
        <f>O7</f>
        <v>M</v>
      </c>
      <c r="H105" s="55" t="str">
        <f>K9</f>
        <v>Glycerol</v>
      </c>
      <c r="I105" s="55">
        <f>U9</f>
        <v>10</v>
      </c>
      <c r="J105" s="55" t="str">
        <f>O9</f>
        <v>% v/v</v>
      </c>
      <c r="K105" s="55" t="str">
        <f>K11</f>
        <v>PEG 4000</v>
      </c>
      <c r="L105" s="55">
        <f>M11</f>
        <v>20</v>
      </c>
      <c r="M105" s="55" t="str">
        <f>N11</f>
        <v>% w/v</v>
      </c>
      <c r="N105" s="55" t="str">
        <f>K12</f>
        <v>TAPS pH 8.5</v>
      </c>
      <c r="O105" s="55"/>
      <c r="P105" s="55">
        <f>M12</f>
        <v>0.1</v>
      </c>
      <c r="Q105" s="55" t="str">
        <f>N12</f>
        <v>M</v>
      </c>
      <c r="T105" s="38"/>
      <c r="U105" s="38"/>
      <c r="V105" s="38"/>
      <c r="W105" s="38"/>
      <c r="X105" s="38"/>
      <c r="Y105" s="38"/>
      <c r="Z105" s="38"/>
      <c r="AA105" s="73"/>
    </row>
    <row r="106" spans="1:27" s="26" customFormat="1" ht="12" customHeight="1">
      <c r="A106" s="55"/>
      <c r="B106" s="35">
        <v>92</v>
      </c>
      <c r="C106" s="36" t="s">
        <v>87</v>
      </c>
      <c r="D106" s="37">
        <v>5</v>
      </c>
      <c r="E106" s="55" t="str">
        <f>K7</f>
        <v>MgSO4</v>
      </c>
      <c r="F106" s="55">
        <f>N7</f>
        <v>0.4</v>
      </c>
      <c r="G106" s="55" t="str">
        <f>O7</f>
        <v>M</v>
      </c>
      <c r="H106" s="55" t="str">
        <f>K9</f>
        <v>Glycerol</v>
      </c>
      <c r="I106" s="55">
        <f>N9</f>
        <v>15</v>
      </c>
      <c r="J106" s="55" t="str">
        <f>O9</f>
        <v>% v/v</v>
      </c>
      <c r="K106" s="55" t="str">
        <f>K11</f>
        <v>PEG 4000</v>
      </c>
      <c r="L106" s="55">
        <f>M11</f>
        <v>20</v>
      </c>
      <c r="M106" s="55" t="str">
        <f>N11</f>
        <v>% w/v</v>
      </c>
      <c r="N106" s="55" t="str">
        <f>K12</f>
        <v>TAPS pH 8.5</v>
      </c>
      <c r="O106" s="55"/>
      <c r="P106" s="55">
        <f>M12</f>
        <v>0.1</v>
      </c>
      <c r="Q106" s="55" t="str">
        <f>N12</f>
        <v>M</v>
      </c>
      <c r="R106" s="38">
        <f>Z7+Z9+W11+W12</f>
        <v>0.88750000000000007</v>
      </c>
      <c r="T106" s="38"/>
      <c r="U106" s="38"/>
      <c r="V106" s="38"/>
      <c r="W106" s="38"/>
      <c r="X106" s="38"/>
      <c r="Y106" s="38"/>
      <c r="Z106" s="38"/>
      <c r="AA106" s="73"/>
    </row>
    <row r="107" spans="1:27" s="26" customFormat="1" ht="12" customHeight="1">
      <c r="A107" s="55"/>
      <c r="B107" s="35">
        <v>93</v>
      </c>
      <c r="C107" s="36" t="s">
        <v>96</v>
      </c>
      <c r="D107" s="37">
        <v>6</v>
      </c>
      <c r="E107" s="55" t="str">
        <f>K8</f>
        <v>2-propanol</v>
      </c>
      <c r="F107" s="55">
        <f>N8</f>
        <v>8</v>
      </c>
      <c r="G107" s="55" t="str">
        <f>O8</f>
        <v>% v/v</v>
      </c>
      <c r="H107" s="55" t="str">
        <f>K9</f>
        <v>Glycerol</v>
      </c>
      <c r="I107" s="55">
        <f>M9</f>
        <v>0</v>
      </c>
      <c r="J107" s="55" t="str">
        <f>O9</f>
        <v>% v/v</v>
      </c>
      <c r="K107" s="55" t="str">
        <f>K11</f>
        <v>PEG 4000</v>
      </c>
      <c r="L107" s="55">
        <f>M11</f>
        <v>20</v>
      </c>
      <c r="M107" s="55" t="str">
        <f>N11</f>
        <v>% w/v</v>
      </c>
      <c r="N107" s="55" t="str">
        <f>K12</f>
        <v>TAPS pH 8.5</v>
      </c>
      <c r="O107" s="55"/>
      <c r="P107" s="55">
        <f>M12</f>
        <v>0.1</v>
      </c>
      <c r="Q107" s="55" t="str">
        <f>N12</f>
        <v>M</v>
      </c>
      <c r="T107" s="38"/>
      <c r="U107" s="38"/>
      <c r="V107" s="38"/>
      <c r="W107" s="38"/>
      <c r="X107" s="38"/>
      <c r="Y107" s="38"/>
      <c r="Z107" s="38"/>
      <c r="AA107" s="73"/>
    </row>
    <row r="108" spans="1:27" s="26" customFormat="1" ht="12" customHeight="1">
      <c r="A108" s="55"/>
      <c r="B108" s="35">
        <v>94</v>
      </c>
      <c r="C108" s="36" t="s">
        <v>88</v>
      </c>
      <c r="D108" s="37">
        <v>6</v>
      </c>
      <c r="E108" s="55" t="str">
        <f>K8</f>
        <v>2-propanol</v>
      </c>
      <c r="F108" s="55">
        <f>N8</f>
        <v>8</v>
      </c>
      <c r="G108" s="55" t="str">
        <f>O8</f>
        <v>% v/v</v>
      </c>
      <c r="H108" s="55" t="str">
        <f>K9</f>
        <v>Glycerol</v>
      </c>
      <c r="I108" s="55">
        <f>T9</f>
        <v>5</v>
      </c>
      <c r="J108" s="55" t="str">
        <f>O9</f>
        <v>% v/v</v>
      </c>
      <c r="K108" s="55" t="str">
        <f>K11</f>
        <v>PEG 4000</v>
      </c>
      <c r="L108" s="55">
        <f>M11</f>
        <v>20</v>
      </c>
      <c r="M108" s="55" t="str">
        <f>N11</f>
        <v>% w/v</v>
      </c>
      <c r="N108" s="55" t="str">
        <f>K12</f>
        <v>TAPS pH 8.5</v>
      </c>
      <c r="O108" s="55"/>
      <c r="P108" s="55">
        <f>M12</f>
        <v>0.1</v>
      </c>
      <c r="Q108" s="55" t="str">
        <f>N12</f>
        <v>M</v>
      </c>
      <c r="T108" s="38"/>
      <c r="U108" s="38"/>
      <c r="V108" s="38"/>
      <c r="W108" s="38"/>
      <c r="X108" s="38"/>
      <c r="Y108" s="38"/>
      <c r="Z108" s="38"/>
      <c r="AA108" s="73"/>
    </row>
    <row r="109" spans="1:27" s="26" customFormat="1" ht="12" customHeight="1">
      <c r="A109" s="55"/>
      <c r="B109" s="35">
        <v>95</v>
      </c>
      <c r="C109" s="36" t="s">
        <v>89</v>
      </c>
      <c r="D109" s="37">
        <v>6</v>
      </c>
      <c r="E109" s="55" t="str">
        <f>K8</f>
        <v>2-propanol</v>
      </c>
      <c r="F109" s="55">
        <f>N8</f>
        <v>8</v>
      </c>
      <c r="G109" s="55" t="str">
        <f>O8</f>
        <v>% v/v</v>
      </c>
      <c r="H109" s="55" t="str">
        <f>K9</f>
        <v>Glycerol</v>
      </c>
      <c r="I109" s="55">
        <f>U9</f>
        <v>10</v>
      </c>
      <c r="J109" s="55" t="str">
        <f>O9</f>
        <v>% v/v</v>
      </c>
      <c r="K109" s="55" t="str">
        <f>K11</f>
        <v>PEG 4000</v>
      </c>
      <c r="L109" s="55">
        <f>M11</f>
        <v>20</v>
      </c>
      <c r="M109" s="55" t="str">
        <f>N11</f>
        <v>% w/v</v>
      </c>
      <c r="N109" s="55" t="str">
        <f>K12</f>
        <v>TAPS pH 8.5</v>
      </c>
      <c r="O109" s="55"/>
      <c r="P109" s="55">
        <f>M12</f>
        <v>0.1</v>
      </c>
      <c r="Q109" s="55" t="str">
        <f>N12</f>
        <v>M</v>
      </c>
      <c r="T109" s="38"/>
      <c r="U109" s="38"/>
      <c r="V109" s="38"/>
      <c r="W109" s="38"/>
      <c r="X109" s="38"/>
      <c r="Y109" s="38"/>
      <c r="Z109" s="38"/>
      <c r="AA109" s="73"/>
    </row>
    <row r="110" spans="1:27" s="26" customFormat="1" ht="12" customHeight="1">
      <c r="A110" s="55"/>
      <c r="B110" s="35">
        <v>96</v>
      </c>
      <c r="C110" s="36" t="s">
        <v>90</v>
      </c>
      <c r="D110" s="37">
        <v>6</v>
      </c>
      <c r="E110" s="55" t="str">
        <f>K8</f>
        <v>2-propanol</v>
      </c>
      <c r="F110" s="55">
        <f>N8</f>
        <v>8</v>
      </c>
      <c r="G110" s="55" t="str">
        <f>O8</f>
        <v>% v/v</v>
      </c>
      <c r="H110" s="55" t="str">
        <f>K9</f>
        <v>Glycerol</v>
      </c>
      <c r="I110" s="55">
        <f>N9</f>
        <v>15</v>
      </c>
      <c r="J110" s="55" t="str">
        <f>O9</f>
        <v>% v/v</v>
      </c>
      <c r="K110" s="55" t="str">
        <f>K11</f>
        <v>PEG 4000</v>
      </c>
      <c r="L110" s="55">
        <f>M11</f>
        <v>20</v>
      </c>
      <c r="M110" s="55" t="str">
        <f>N11</f>
        <v>% w/v</v>
      </c>
      <c r="N110" s="55" t="str">
        <f>K12</f>
        <v>TAPS pH 8.5</v>
      </c>
      <c r="O110" s="55"/>
      <c r="P110" s="55">
        <f>M12</f>
        <v>0.1</v>
      </c>
      <c r="Q110" s="55" t="str">
        <f>N12</f>
        <v>M</v>
      </c>
      <c r="R110" s="38">
        <f>Z8+Z9+W11+W12</f>
        <v>0.88750000000000007</v>
      </c>
      <c r="T110" s="38"/>
      <c r="U110" s="38"/>
      <c r="V110" s="38"/>
      <c r="W110" s="38"/>
      <c r="X110" s="38"/>
      <c r="Y110" s="38"/>
      <c r="Z110" s="38"/>
      <c r="AA110" s="73"/>
    </row>
    <row r="111" spans="1:27" s="26" customFormat="1" ht="12" customHeight="1">
      <c r="C111" s="41"/>
      <c r="D111" s="41"/>
      <c r="T111" s="38"/>
      <c r="U111" s="38"/>
      <c r="V111" s="38"/>
      <c r="W111" s="38"/>
      <c r="X111" s="38"/>
      <c r="Y111" s="38"/>
      <c r="Z111" s="38"/>
      <c r="AA111" s="73"/>
    </row>
    <row r="112" spans="1:27" s="26" customFormat="1" ht="12" customHeight="1">
      <c r="C112" s="41"/>
      <c r="D112" s="41"/>
      <c r="T112" s="38"/>
      <c r="U112" s="38"/>
      <c r="V112" s="38"/>
      <c r="W112" s="38"/>
      <c r="X112" s="38"/>
      <c r="Y112" s="38"/>
      <c r="Z112" s="38"/>
      <c r="AA112" s="73"/>
    </row>
    <row r="113" spans="3:27" s="26" customFormat="1" ht="12" customHeight="1">
      <c r="C113" s="41"/>
      <c r="D113" s="41"/>
      <c r="T113" s="38"/>
      <c r="U113" s="38"/>
      <c r="V113" s="38"/>
      <c r="W113" s="38"/>
      <c r="X113" s="38"/>
      <c r="Y113" s="38"/>
      <c r="Z113" s="38"/>
      <c r="AA113" s="73"/>
    </row>
    <row r="114" spans="3:27" s="26" customFormat="1" ht="12" customHeight="1">
      <c r="C114" s="41"/>
      <c r="D114" s="41"/>
      <c r="T114" s="38"/>
      <c r="U114" s="38"/>
      <c r="V114" s="38"/>
      <c r="W114" s="38"/>
      <c r="X114" s="38"/>
      <c r="Y114" s="38"/>
      <c r="Z114" s="38"/>
      <c r="AA114" s="73"/>
    </row>
    <row r="115" spans="3:27" s="26" customFormat="1" ht="12" customHeight="1">
      <c r="C115" s="41"/>
      <c r="D115" s="41"/>
      <c r="T115" s="38"/>
      <c r="U115" s="38"/>
      <c r="V115" s="38"/>
      <c r="W115" s="38"/>
      <c r="X115" s="38"/>
      <c r="Y115" s="38"/>
      <c r="Z115" s="38"/>
      <c r="AA115" s="73"/>
    </row>
    <row r="116" spans="3:27" s="26" customFormat="1" ht="12" customHeight="1">
      <c r="C116" s="41"/>
      <c r="D116" s="41"/>
      <c r="T116" s="38"/>
      <c r="U116" s="38"/>
      <c r="V116" s="38"/>
      <c r="W116" s="38"/>
      <c r="X116" s="38"/>
      <c r="Y116" s="38"/>
      <c r="Z116" s="38"/>
      <c r="AA116" s="73"/>
    </row>
    <row r="117" spans="3:27" s="26" customFormat="1" ht="12" customHeight="1">
      <c r="C117" s="41"/>
      <c r="D117" s="41"/>
      <c r="T117" s="38"/>
      <c r="U117" s="38"/>
      <c r="V117" s="38"/>
      <c r="W117" s="38"/>
      <c r="X117" s="38"/>
      <c r="Y117" s="38"/>
      <c r="Z117" s="38"/>
      <c r="AA117" s="73"/>
    </row>
    <row r="118" spans="3:27" s="26" customFormat="1" ht="12" customHeight="1">
      <c r="C118" s="41"/>
      <c r="D118" s="41"/>
      <c r="T118" s="38"/>
      <c r="U118" s="38"/>
      <c r="V118" s="38"/>
      <c r="W118" s="38"/>
      <c r="X118" s="38"/>
      <c r="Y118" s="38"/>
      <c r="Z118" s="38"/>
      <c r="AA118" s="73"/>
    </row>
    <row r="119" spans="3:27" s="26" customFormat="1" ht="12" customHeight="1">
      <c r="C119" s="41"/>
      <c r="D119" s="41"/>
      <c r="T119" s="38"/>
      <c r="U119" s="38"/>
      <c r="V119" s="38"/>
      <c r="W119" s="38"/>
      <c r="X119" s="38"/>
      <c r="Y119" s="38"/>
      <c r="Z119" s="38"/>
      <c r="AA119" s="73"/>
    </row>
    <row r="120" spans="3:27" s="26" customFormat="1" ht="12" customHeight="1">
      <c r="C120" s="41"/>
      <c r="D120" s="41"/>
      <c r="T120" s="38"/>
      <c r="U120" s="38"/>
      <c r="V120" s="38"/>
      <c r="W120" s="38"/>
      <c r="X120" s="38"/>
      <c r="Y120" s="38"/>
      <c r="Z120" s="38"/>
      <c r="AA120" s="73"/>
    </row>
    <row r="121" spans="3:27" s="26" customFormat="1" ht="12" customHeight="1">
      <c r="C121" s="41"/>
      <c r="D121" s="41"/>
      <c r="T121" s="38"/>
      <c r="U121" s="38"/>
      <c r="V121" s="38"/>
      <c r="W121" s="38"/>
      <c r="X121" s="38"/>
      <c r="Y121" s="38"/>
      <c r="Z121" s="38"/>
      <c r="AA121" s="73"/>
    </row>
    <row r="122" spans="3:27" s="26" customFormat="1" ht="12" customHeight="1">
      <c r="C122" s="41"/>
      <c r="D122" s="41"/>
      <c r="T122" s="38"/>
      <c r="U122" s="38"/>
      <c r="V122" s="38"/>
      <c r="W122" s="38"/>
      <c r="X122" s="38"/>
      <c r="Y122" s="38"/>
      <c r="Z122" s="38"/>
      <c r="AA122" s="73"/>
    </row>
    <row r="123" spans="3:27" s="26" customFormat="1" ht="12" customHeight="1">
      <c r="C123" s="41"/>
      <c r="D123" s="41"/>
      <c r="T123" s="38"/>
      <c r="U123" s="38"/>
      <c r="V123" s="38"/>
      <c r="W123" s="38"/>
      <c r="X123" s="38"/>
      <c r="Y123" s="38"/>
      <c r="Z123" s="38"/>
      <c r="AA123" s="73"/>
    </row>
    <row r="124" spans="3:27" s="26" customFormat="1" ht="12" customHeight="1">
      <c r="C124" s="41"/>
      <c r="D124" s="41"/>
      <c r="T124" s="38"/>
      <c r="U124" s="38"/>
      <c r="V124" s="38"/>
      <c r="W124" s="38"/>
      <c r="X124" s="38"/>
      <c r="Y124" s="38"/>
      <c r="Z124" s="38"/>
      <c r="AA124" s="73"/>
    </row>
    <row r="125" spans="3:27" s="26" customFormat="1" ht="12">
      <c r="C125" s="41"/>
      <c r="D125" s="41"/>
      <c r="T125" s="38"/>
      <c r="U125" s="38"/>
      <c r="V125" s="38"/>
      <c r="W125" s="38"/>
      <c r="X125" s="38"/>
      <c r="Y125" s="38"/>
      <c r="Z125" s="38"/>
      <c r="AA125" s="73"/>
    </row>
    <row r="126" spans="3:27" s="26" customFormat="1" ht="12">
      <c r="C126" s="41"/>
      <c r="D126" s="41"/>
      <c r="T126" s="38"/>
      <c r="U126" s="38"/>
      <c r="V126" s="38"/>
      <c r="W126" s="38"/>
      <c r="X126" s="38"/>
      <c r="Y126" s="38"/>
      <c r="Z126" s="38"/>
      <c r="AA126" s="73"/>
    </row>
    <row r="127" spans="3:27" s="26" customFormat="1" ht="12">
      <c r="C127" s="41"/>
      <c r="D127" s="41"/>
      <c r="T127" s="38"/>
      <c r="U127" s="38"/>
      <c r="V127" s="38"/>
      <c r="W127" s="38"/>
      <c r="X127" s="38"/>
      <c r="Y127" s="38"/>
      <c r="Z127" s="38"/>
      <c r="AA127" s="73"/>
    </row>
    <row r="128" spans="3:27" s="26" customFormat="1" ht="12">
      <c r="C128" s="41"/>
      <c r="D128" s="41"/>
      <c r="T128" s="38"/>
      <c r="U128" s="38"/>
      <c r="V128" s="38"/>
      <c r="W128" s="38"/>
      <c r="X128" s="38"/>
      <c r="Y128" s="38"/>
      <c r="Z128" s="38"/>
      <c r="AA128" s="73"/>
    </row>
    <row r="129" spans="3:27" s="26" customFormat="1" ht="12">
      <c r="C129" s="41"/>
      <c r="D129" s="41"/>
      <c r="T129" s="38"/>
      <c r="U129" s="38"/>
      <c r="V129" s="38"/>
      <c r="W129" s="38"/>
      <c r="X129" s="38"/>
      <c r="Y129" s="38"/>
      <c r="Z129" s="38"/>
      <c r="AA129" s="73"/>
    </row>
    <row r="130" spans="3:27" s="26" customFormat="1" ht="12">
      <c r="C130" s="41"/>
      <c r="D130" s="41"/>
      <c r="T130" s="38"/>
      <c r="U130" s="38"/>
      <c r="V130" s="38"/>
      <c r="W130" s="38"/>
      <c r="X130" s="38"/>
      <c r="Y130" s="38"/>
      <c r="Z130" s="38"/>
      <c r="AA130" s="73"/>
    </row>
    <row r="131" spans="3:27" s="26" customFormat="1" ht="12">
      <c r="C131" s="41"/>
      <c r="D131" s="41"/>
      <c r="T131" s="38"/>
      <c r="U131" s="38"/>
      <c r="V131" s="38"/>
      <c r="W131" s="38"/>
      <c r="X131" s="38"/>
      <c r="Y131" s="38"/>
      <c r="Z131" s="38"/>
      <c r="AA131" s="73"/>
    </row>
    <row r="132" spans="3:27" s="26" customFormat="1" ht="12">
      <c r="C132" s="41"/>
      <c r="D132" s="41"/>
      <c r="T132" s="38"/>
      <c r="U132" s="38"/>
      <c r="V132" s="38"/>
      <c r="W132" s="38"/>
      <c r="X132" s="38"/>
      <c r="Y132" s="38"/>
      <c r="Z132" s="38"/>
      <c r="AA132" s="73"/>
    </row>
    <row r="133" spans="3:27" s="26" customFormat="1" ht="12">
      <c r="C133" s="41"/>
      <c r="D133" s="41"/>
      <c r="T133" s="38"/>
      <c r="U133" s="38"/>
      <c r="V133" s="38"/>
      <c r="W133" s="38"/>
      <c r="X133" s="38"/>
      <c r="Y133" s="38"/>
      <c r="Z133" s="38"/>
      <c r="AA133" s="73"/>
    </row>
    <row r="134" spans="3:27" s="26" customFormat="1" ht="12">
      <c r="C134" s="41"/>
      <c r="D134" s="41"/>
      <c r="T134" s="38"/>
      <c r="U134" s="38"/>
      <c r="V134" s="38"/>
      <c r="W134" s="38"/>
      <c r="X134" s="38"/>
      <c r="Y134" s="38"/>
      <c r="Z134" s="38"/>
      <c r="AA134" s="73"/>
    </row>
    <row r="135" spans="3:27" s="26" customFormat="1" ht="12">
      <c r="C135" s="41"/>
      <c r="D135" s="41"/>
      <c r="T135" s="38"/>
      <c r="U135" s="38"/>
      <c r="V135" s="38"/>
      <c r="W135" s="38"/>
      <c r="X135" s="38"/>
      <c r="Y135" s="38"/>
      <c r="Z135" s="38"/>
      <c r="AA135" s="73"/>
    </row>
    <row r="136" spans="3:27" s="26" customFormat="1" ht="12">
      <c r="C136" s="41"/>
      <c r="D136" s="41"/>
      <c r="T136" s="38"/>
      <c r="U136" s="38"/>
      <c r="V136" s="38"/>
      <c r="W136" s="38"/>
      <c r="X136" s="38"/>
      <c r="Y136" s="38"/>
      <c r="Z136" s="38"/>
      <c r="AA136" s="73"/>
    </row>
    <row r="137" spans="3:27" s="26" customFormat="1" ht="12">
      <c r="C137" s="41"/>
      <c r="D137" s="41"/>
      <c r="T137" s="38"/>
      <c r="U137" s="38"/>
      <c r="V137" s="38"/>
      <c r="W137" s="38"/>
      <c r="X137" s="38"/>
      <c r="Y137" s="38"/>
      <c r="Z137" s="38"/>
      <c r="AA137" s="73"/>
    </row>
    <row r="138" spans="3:27" s="26" customFormat="1" ht="12">
      <c r="C138" s="41"/>
      <c r="D138" s="41"/>
      <c r="T138" s="38"/>
      <c r="U138" s="38"/>
      <c r="V138" s="38"/>
      <c r="W138" s="38"/>
      <c r="X138" s="38"/>
      <c r="Y138" s="38"/>
      <c r="Z138" s="38"/>
      <c r="AA138" s="73"/>
    </row>
    <row r="139" spans="3:27" s="26" customFormat="1" ht="12">
      <c r="C139" s="41"/>
      <c r="D139" s="41"/>
      <c r="T139" s="38"/>
      <c r="U139" s="38"/>
      <c r="V139" s="38"/>
      <c r="W139" s="38"/>
      <c r="X139" s="38"/>
      <c r="Y139" s="38"/>
      <c r="Z139" s="38"/>
      <c r="AA139" s="73"/>
    </row>
    <row r="140" spans="3:27" s="26" customFormat="1" ht="12">
      <c r="C140" s="41"/>
      <c r="D140" s="41"/>
      <c r="T140" s="38"/>
      <c r="U140" s="38"/>
      <c r="V140" s="38"/>
      <c r="W140" s="38"/>
      <c r="X140" s="38"/>
      <c r="Y140" s="38"/>
      <c r="Z140" s="38"/>
      <c r="AA140" s="73"/>
    </row>
    <row r="141" spans="3:27" s="26" customFormat="1" ht="12">
      <c r="C141" s="41"/>
      <c r="D141" s="41"/>
      <c r="T141" s="38"/>
      <c r="U141" s="38"/>
      <c r="V141" s="38"/>
      <c r="W141" s="38"/>
      <c r="X141" s="38"/>
      <c r="Y141" s="38"/>
      <c r="Z141" s="38"/>
      <c r="AA141" s="73"/>
    </row>
    <row r="142" spans="3:27" s="26" customFormat="1" ht="12">
      <c r="C142" s="41"/>
      <c r="D142" s="41"/>
      <c r="T142" s="38"/>
      <c r="U142" s="38"/>
      <c r="V142" s="38"/>
      <c r="W142" s="38"/>
      <c r="X142" s="38"/>
      <c r="Y142" s="38"/>
      <c r="Z142" s="38"/>
      <c r="AA142" s="73"/>
    </row>
    <row r="143" spans="3:27" s="26" customFormat="1" ht="12">
      <c r="C143" s="41"/>
      <c r="D143" s="41"/>
      <c r="T143" s="38"/>
      <c r="U143" s="38"/>
      <c r="V143" s="38"/>
      <c r="W143" s="38"/>
      <c r="X143" s="38"/>
      <c r="Y143" s="38"/>
      <c r="Z143" s="38"/>
      <c r="AA143" s="73"/>
    </row>
    <row r="144" spans="3:27" s="26" customFormat="1" ht="12">
      <c r="C144" s="41"/>
      <c r="D144" s="41"/>
      <c r="T144" s="38"/>
      <c r="U144" s="38"/>
      <c r="V144" s="38"/>
      <c r="W144" s="38"/>
      <c r="X144" s="38"/>
      <c r="Y144" s="38"/>
      <c r="Z144" s="38"/>
      <c r="AA144" s="73"/>
    </row>
    <row r="145" spans="3:27" s="26" customFormat="1" ht="12">
      <c r="C145" s="41"/>
      <c r="D145" s="41"/>
      <c r="T145" s="38"/>
      <c r="U145" s="38"/>
      <c r="V145" s="38"/>
      <c r="W145" s="38"/>
      <c r="X145" s="38"/>
      <c r="Y145" s="38"/>
      <c r="Z145" s="38"/>
      <c r="AA145" s="73"/>
    </row>
    <row r="146" spans="3:27" s="26" customFormat="1" ht="12">
      <c r="C146" s="41"/>
      <c r="D146" s="41"/>
      <c r="T146" s="38"/>
      <c r="U146" s="38"/>
      <c r="V146" s="38"/>
      <c r="W146" s="38"/>
      <c r="X146" s="38"/>
      <c r="Y146" s="38"/>
      <c r="Z146" s="38"/>
      <c r="AA146" s="73"/>
    </row>
    <row r="147" spans="3:27" s="26" customFormat="1" ht="12">
      <c r="C147" s="41"/>
      <c r="D147" s="41"/>
      <c r="T147" s="38"/>
      <c r="U147" s="38"/>
      <c r="V147" s="38"/>
      <c r="W147" s="38"/>
      <c r="X147" s="38"/>
      <c r="Y147" s="38"/>
      <c r="Z147" s="38"/>
      <c r="AA147" s="73"/>
    </row>
    <row r="148" spans="3:27" s="26" customFormat="1" ht="12">
      <c r="C148" s="41"/>
      <c r="D148" s="41"/>
      <c r="T148" s="38"/>
      <c r="U148" s="38"/>
      <c r="V148" s="38"/>
      <c r="W148" s="38"/>
      <c r="X148" s="38"/>
      <c r="Y148" s="38"/>
      <c r="Z148" s="38"/>
      <c r="AA148" s="73"/>
    </row>
    <row r="149" spans="3:27" s="26" customFormat="1" ht="12">
      <c r="C149" s="41"/>
      <c r="D149" s="41"/>
      <c r="T149" s="38"/>
      <c r="U149" s="38"/>
      <c r="V149" s="38"/>
      <c r="W149" s="38"/>
      <c r="X149" s="38"/>
      <c r="Y149" s="38"/>
      <c r="Z149" s="38"/>
      <c r="AA149" s="73"/>
    </row>
    <row r="150" spans="3:27" s="26" customFormat="1" ht="12">
      <c r="C150" s="41"/>
      <c r="D150" s="41"/>
      <c r="T150" s="38"/>
      <c r="U150" s="38"/>
      <c r="V150" s="38"/>
      <c r="W150" s="38"/>
      <c r="X150" s="38"/>
      <c r="Y150" s="38"/>
      <c r="Z150" s="38"/>
      <c r="AA150" s="73"/>
    </row>
    <row r="151" spans="3:27" s="26" customFormat="1" ht="12">
      <c r="C151" s="41"/>
      <c r="D151" s="41"/>
      <c r="T151" s="38"/>
      <c r="U151" s="38"/>
      <c r="V151" s="38"/>
      <c r="W151" s="38"/>
      <c r="X151" s="38"/>
      <c r="Y151" s="38"/>
      <c r="Z151" s="38"/>
      <c r="AA151" s="73"/>
    </row>
    <row r="152" spans="3:27" s="26" customFormat="1" ht="12">
      <c r="C152" s="41"/>
      <c r="D152" s="41"/>
      <c r="T152" s="38"/>
      <c r="U152" s="38"/>
      <c r="V152" s="38"/>
      <c r="W152" s="38"/>
      <c r="X152" s="38"/>
      <c r="Y152" s="38"/>
      <c r="Z152" s="38"/>
      <c r="AA152" s="73"/>
    </row>
    <row r="153" spans="3:27" s="26" customFormat="1" ht="12">
      <c r="C153" s="41"/>
      <c r="D153" s="41"/>
      <c r="T153" s="38"/>
      <c r="U153" s="38"/>
      <c r="V153" s="38"/>
      <c r="W153" s="38"/>
      <c r="X153" s="38"/>
      <c r="Y153" s="38"/>
      <c r="Z153" s="38"/>
      <c r="AA153" s="73"/>
    </row>
    <row r="154" spans="3:27" s="26" customFormat="1" ht="12">
      <c r="C154" s="41"/>
      <c r="D154" s="41"/>
      <c r="T154" s="38"/>
      <c r="U154" s="38"/>
      <c r="V154" s="38"/>
      <c r="W154" s="38"/>
      <c r="X154" s="38"/>
      <c r="Y154" s="38"/>
      <c r="Z154" s="38"/>
      <c r="AA154" s="73"/>
    </row>
    <row r="155" spans="3:27" s="26" customFormat="1" ht="12">
      <c r="C155" s="41"/>
      <c r="D155" s="41"/>
      <c r="T155" s="38"/>
      <c r="U155" s="38"/>
      <c r="V155" s="38"/>
      <c r="W155" s="38"/>
      <c r="X155" s="38"/>
      <c r="Y155" s="38"/>
      <c r="Z155" s="38"/>
      <c r="AA155" s="73"/>
    </row>
    <row r="156" spans="3:27" s="26" customFormat="1" ht="12">
      <c r="C156" s="41"/>
      <c r="D156" s="41"/>
      <c r="T156" s="38"/>
      <c r="U156" s="38"/>
      <c r="V156" s="38"/>
      <c r="W156" s="38"/>
      <c r="X156" s="38"/>
      <c r="Y156" s="38"/>
      <c r="Z156" s="38"/>
      <c r="AA156" s="73"/>
    </row>
    <row r="157" spans="3:27" s="26" customFormat="1" ht="12">
      <c r="C157" s="41"/>
      <c r="D157" s="41"/>
      <c r="T157" s="38"/>
      <c r="U157" s="38"/>
      <c r="V157" s="38"/>
      <c r="W157" s="38"/>
      <c r="X157" s="38"/>
      <c r="Y157" s="38"/>
      <c r="Z157" s="38"/>
      <c r="AA157" s="73"/>
    </row>
    <row r="158" spans="3:27" s="26" customFormat="1" ht="12">
      <c r="C158" s="41"/>
      <c r="D158" s="41"/>
      <c r="T158" s="38"/>
      <c r="U158" s="38"/>
      <c r="V158" s="38"/>
      <c r="W158" s="38"/>
      <c r="X158" s="38"/>
      <c r="Y158" s="38"/>
      <c r="Z158" s="38"/>
      <c r="AA158" s="73"/>
    </row>
    <row r="159" spans="3:27" s="26" customFormat="1" ht="12">
      <c r="C159" s="41"/>
      <c r="D159" s="41"/>
      <c r="T159" s="38"/>
      <c r="U159" s="38"/>
      <c r="V159" s="38"/>
      <c r="W159" s="38"/>
      <c r="X159" s="38"/>
      <c r="Y159" s="38"/>
      <c r="Z159" s="38"/>
      <c r="AA159" s="73"/>
    </row>
    <row r="160" spans="3:27" s="26" customFormat="1" ht="12">
      <c r="C160" s="41"/>
      <c r="D160" s="41"/>
      <c r="T160" s="38"/>
      <c r="U160" s="38"/>
      <c r="V160" s="38"/>
      <c r="W160" s="38"/>
      <c r="X160" s="38"/>
      <c r="Y160" s="38"/>
      <c r="Z160" s="38"/>
      <c r="AA160" s="73"/>
    </row>
    <row r="161" spans="3:27" s="26" customFormat="1" ht="12">
      <c r="C161" s="41"/>
      <c r="D161" s="41"/>
      <c r="T161" s="38"/>
      <c r="U161" s="38"/>
      <c r="V161" s="38"/>
      <c r="W161" s="38"/>
      <c r="X161" s="38"/>
      <c r="Y161" s="38"/>
      <c r="Z161" s="38"/>
      <c r="AA161" s="73"/>
    </row>
    <row r="162" spans="3:27" s="26" customFormat="1" ht="12">
      <c r="C162" s="41"/>
      <c r="D162" s="41"/>
      <c r="T162" s="38"/>
      <c r="U162" s="38"/>
      <c r="V162" s="38"/>
      <c r="W162" s="38"/>
      <c r="X162" s="38"/>
      <c r="Y162" s="38"/>
      <c r="Z162" s="38"/>
      <c r="AA162" s="73"/>
    </row>
    <row r="163" spans="3:27" s="26" customFormat="1" ht="12">
      <c r="C163" s="41"/>
      <c r="D163" s="41"/>
      <c r="T163" s="38"/>
      <c r="U163" s="38"/>
      <c r="V163" s="38"/>
      <c r="W163" s="38"/>
      <c r="X163" s="38"/>
      <c r="Y163" s="38"/>
      <c r="Z163" s="38"/>
      <c r="AA163" s="73"/>
    </row>
    <row r="164" spans="3:27" s="26" customFormat="1" ht="12">
      <c r="C164" s="41"/>
      <c r="D164" s="41"/>
      <c r="T164" s="38"/>
      <c r="U164" s="38"/>
      <c r="V164" s="38"/>
      <c r="W164" s="38"/>
      <c r="X164" s="38"/>
      <c r="Y164" s="38"/>
      <c r="Z164" s="38"/>
      <c r="AA164" s="73"/>
    </row>
    <row r="165" spans="3:27" s="26" customFormat="1" ht="12">
      <c r="C165" s="41"/>
      <c r="D165" s="41"/>
      <c r="T165" s="38"/>
      <c r="U165" s="38"/>
      <c r="V165" s="38"/>
      <c r="W165" s="38"/>
      <c r="X165" s="38"/>
      <c r="Y165" s="38"/>
      <c r="Z165" s="38"/>
      <c r="AA165" s="73"/>
    </row>
    <row r="166" spans="3:27" s="26" customFormat="1" ht="12">
      <c r="C166" s="41"/>
      <c r="D166" s="41"/>
      <c r="T166" s="38"/>
      <c r="U166" s="38"/>
      <c r="V166" s="38"/>
      <c r="W166" s="38"/>
      <c r="X166" s="38"/>
      <c r="Y166" s="38"/>
      <c r="Z166" s="38"/>
      <c r="AA166" s="73"/>
    </row>
  </sheetData>
  <sheetProtection formatCells="0" formatColumns="0" formatRows="0" insertColumns="0" insertRows="0"/>
  <mergeCells count="19">
    <mergeCell ref="I2:J2"/>
    <mergeCell ref="I6:J6"/>
    <mergeCell ref="I7:J7"/>
    <mergeCell ref="AA3:AB3"/>
    <mergeCell ref="AA4:AB4"/>
    <mergeCell ref="AA5:AB5"/>
    <mergeCell ref="AA6:AB6"/>
    <mergeCell ref="AA7:AB7"/>
    <mergeCell ref="I3:J3"/>
    <mergeCell ref="I4:J4"/>
    <mergeCell ref="I5:J5"/>
    <mergeCell ref="AA8:AB8"/>
    <mergeCell ref="AA9:AB9"/>
    <mergeCell ref="AA11:AB11"/>
    <mergeCell ref="AA12:AB12"/>
    <mergeCell ref="I8:J8"/>
    <mergeCell ref="I9:J9"/>
    <mergeCell ref="I11:J11"/>
    <mergeCell ref="I12:J12"/>
  </mergeCells>
  <phoneticPr fontId="8" type="noConversion"/>
  <conditionalFormatting sqref="R54">
    <cfRule type="cellIs" dxfId="7" priority="8" operator="greaterThan">
      <formula>1</formula>
    </cfRule>
  </conditionalFormatting>
  <conditionalFormatting sqref="R58">
    <cfRule type="cellIs" dxfId="6" priority="7" operator="greaterThan">
      <formula>1</formula>
    </cfRule>
  </conditionalFormatting>
  <conditionalFormatting sqref="R62">
    <cfRule type="cellIs" dxfId="5" priority="6" operator="greaterThan">
      <formula>1</formula>
    </cfRule>
  </conditionalFormatting>
  <conditionalFormatting sqref="R102">
    <cfRule type="cellIs" dxfId="4" priority="5" operator="greaterThan">
      <formula>1</formula>
    </cfRule>
  </conditionalFormatting>
  <conditionalFormatting sqref="R106">
    <cfRule type="cellIs" dxfId="3" priority="4" operator="greaterThan">
      <formula>1</formula>
    </cfRule>
  </conditionalFormatting>
  <conditionalFormatting sqref="R110">
    <cfRule type="cellIs" dxfId="2" priority="3" operator="greaterThan">
      <formula>1</formula>
    </cfRule>
  </conditionalFormatting>
  <conditionalFormatting sqref="F9">
    <cfRule type="cellIs" dxfId="1" priority="2" operator="greaterThan">
      <formula>3900</formula>
    </cfRule>
  </conditionalFormatting>
  <conditionalFormatting sqref="P3:P12">
    <cfRule type="cellIs" dxfId="0" priority="1" operator="greaterThan">
      <formula>3900</formula>
    </cfRule>
  </conditionalFormatting>
  <pageMargins left="0.75" right="0.75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Q31"/>
  <sheetViews>
    <sheetView workbookViewId="0">
      <selection activeCell="AF14" sqref="AF14"/>
    </sheetView>
  </sheetViews>
  <sheetFormatPr baseColWidth="10" defaultColWidth="3.6640625" defaultRowHeight="22" customHeight="1" x14ac:dyDescent="0"/>
  <cols>
    <col min="1" max="4" width="3.6640625" style="20"/>
    <col min="5" max="5" width="3.6640625" style="21"/>
    <col min="6" max="16384" width="3.6640625" style="20"/>
  </cols>
  <sheetData>
    <row r="1" spans="5:17" s="61" customFormat="1" ht="22" customHeight="1">
      <c r="E1" s="60" t="s">
        <v>125</v>
      </c>
      <c r="L1" s="60" t="s">
        <v>123</v>
      </c>
    </row>
    <row r="2" spans="5:17" s="61" customFormat="1" ht="22" customHeight="1">
      <c r="E2" s="60" t="s">
        <v>122</v>
      </c>
    </row>
    <row r="3" spans="5:17" s="62" customFormat="1" ht="22" customHeight="1" thickBot="1">
      <c r="F3" s="62">
        <v>1</v>
      </c>
      <c r="G3" s="62">
        <v>2</v>
      </c>
      <c r="H3" s="62">
        <v>3</v>
      </c>
      <c r="I3" s="62">
        <v>4</v>
      </c>
      <c r="J3" s="62">
        <v>5</v>
      </c>
      <c r="K3" s="62">
        <v>6</v>
      </c>
      <c r="L3" s="62">
        <v>7</v>
      </c>
      <c r="M3" s="62">
        <v>8</v>
      </c>
      <c r="N3" s="62">
        <v>9</v>
      </c>
      <c r="O3" s="62">
        <v>10</v>
      </c>
      <c r="P3" s="62">
        <v>11</v>
      </c>
      <c r="Q3" s="62">
        <v>12</v>
      </c>
    </row>
    <row r="4" spans="5:17" ht="22" customHeight="1">
      <c r="E4" s="63" t="s">
        <v>97</v>
      </c>
      <c r="F4" s="15"/>
      <c r="G4" s="64"/>
      <c r="H4" s="64"/>
      <c r="I4" s="65"/>
      <c r="J4" s="15"/>
      <c r="K4" s="64"/>
      <c r="L4" s="64"/>
      <c r="M4" s="65"/>
      <c r="N4" s="15"/>
      <c r="O4" s="64"/>
      <c r="P4" s="64"/>
      <c r="Q4" s="65"/>
    </row>
    <row r="5" spans="5:17" ht="22" customHeight="1">
      <c r="E5" s="63" t="s">
        <v>98</v>
      </c>
      <c r="F5" s="66"/>
      <c r="G5" s="67"/>
      <c r="H5" s="67"/>
      <c r="I5" s="68"/>
      <c r="J5" s="66"/>
      <c r="K5" s="67"/>
      <c r="L5" s="67"/>
      <c r="M5" s="68"/>
      <c r="N5" s="66"/>
      <c r="O5" s="67"/>
      <c r="P5" s="67"/>
      <c r="Q5" s="68"/>
    </row>
    <row r="6" spans="5:17" ht="22" customHeight="1">
      <c r="E6" s="63" t="s">
        <v>99</v>
      </c>
      <c r="F6" s="66"/>
      <c r="G6" s="67"/>
      <c r="H6" s="67"/>
      <c r="I6" s="68"/>
      <c r="J6" s="66"/>
      <c r="K6" s="67"/>
      <c r="L6" s="67"/>
      <c r="M6" s="68"/>
      <c r="N6" s="66"/>
      <c r="O6" s="67"/>
      <c r="P6" s="67"/>
      <c r="Q6" s="68"/>
    </row>
    <row r="7" spans="5:17" ht="22" customHeight="1" thickBot="1">
      <c r="E7" s="63" t="s">
        <v>100</v>
      </c>
      <c r="F7" s="16"/>
      <c r="G7" s="69"/>
      <c r="H7" s="69"/>
      <c r="I7" s="70"/>
      <c r="J7" s="16"/>
      <c r="K7" s="69"/>
      <c r="L7" s="69"/>
      <c r="M7" s="70"/>
      <c r="N7" s="16"/>
      <c r="O7" s="69"/>
      <c r="P7" s="69"/>
      <c r="Q7" s="70"/>
    </row>
    <row r="8" spans="5:17" ht="22" customHeight="1">
      <c r="E8" s="63" t="s">
        <v>101</v>
      </c>
      <c r="F8" s="15"/>
      <c r="G8" s="64"/>
      <c r="H8" s="64"/>
      <c r="I8" s="65"/>
      <c r="J8" s="15"/>
      <c r="K8" s="64"/>
      <c r="L8" s="64"/>
      <c r="M8" s="65"/>
      <c r="N8" s="15"/>
      <c r="O8" s="64"/>
      <c r="P8" s="64"/>
      <c r="Q8" s="65"/>
    </row>
    <row r="9" spans="5:17" ht="22" customHeight="1">
      <c r="E9" s="63" t="s">
        <v>102</v>
      </c>
      <c r="F9" s="66"/>
      <c r="G9" s="67"/>
      <c r="H9" s="67"/>
      <c r="I9" s="68"/>
      <c r="J9" s="66"/>
      <c r="K9" s="67"/>
      <c r="L9" s="67"/>
      <c r="M9" s="68"/>
      <c r="N9" s="66"/>
      <c r="O9" s="67"/>
      <c r="P9" s="67"/>
      <c r="Q9" s="68"/>
    </row>
    <row r="10" spans="5:17" ht="22" customHeight="1">
      <c r="E10" s="63" t="s">
        <v>103</v>
      </c>
      <c r="F10" s="66"/>
      <c r="G10" s="67"/>
      <c r="H10" s="67"/>
      <c r="I10" s="68"/>
      <c r="J10" s="66"/>
      <c r="K10" s="67"/>
      <c r="L10" s="67"/>
      <c r="M10" s="68"/>
      <c r="N10" s="66"/>
      <c r="O10" s="67"/>
      <c r="P10" s="67"/>
      <c r="Q10" s="68"/>
    </row>
    <row r="11" spans="5:17" ht="22" customHeight="1" thickBot="1">
      <c r="E11" s="63" t="s">
        <v>104</v>
      </c>
      <c r="F11" s="16"/>
      <c r="G11" s="69"/>
      <c r="H11" s="69"/>
      <c r="I11" s="70"/>
      <c r="J11" s="16"/>
      <c r="K11" s="69"/>
      <c r="L11" s="69"/>
      <c r="M11" s="70"/>
      <c r="N11" s="16"/>
      <c r="O11" s="69"/>
      <c r="P11" s="69"/>
      <c r="Q11" s="70"/>
    </row>
    <row r="12" spans="5:17" s="61" customFormat="1" ht="22" customHeight="1">
      <c r="E12" s="60" t="s">
        <v>122</v>
      </c>
    </row>
    <row r="13" spans="5:17" ht="22" customHeight="1" thickBot="1">
      <c r="E13" s="62"/>
      <c r="F13" s="62">
        <v>1</v>
      </c>
      <c r="G13" s="62">
        <v>2</v>
      </c>
      <c r="H13" s="62">
        <v>3</v>
      </c>
      <c r="I13" s="62">
        <v>4</v>
      </c>
      <c r="J13" s="62">
        <v>5</v>
      </c>
      <c r="K13" s="62">
        <v>6</v>
      </c>
      <c r="L13" s="62">
        <v>7</v>
      </c>
      <c r="M13" s="62">
        <v>8</v>
      </c>
      <c r="N13" s="62">
        <v>9</v>
      </c>
      <c r="O13" s="62">
        <v>10</v>
      </c>
      <c r="P13" s="62">
        <v>11</v>
      </c>
      <c r="Q13" s="62">
        <v>12</v>
      </c>
    </row>
    <row r="14" spans="5:17" ht="22" customHeight="1">
      <c r="E14" s="63" t="s">
        <v>97</v>
      </c>
      <c r="F14" s="15"/>
      <c r="G14" s="64"/>
      <c r="H14" s="64"/>
      <c r="I14" s="65"/>
      <c r="J14" s="15"/>
      <c r="K14" s="64"/>
      <c r="L14" s="64"/>
      <c r="M14" s="65"/>
      <c r="N14" s="15"/>
      <c r="O14" s="64"/>
      <c r="P14" s="64"/>
      <c r="Q14" s="65"/>
    </row>
    <row r="15" spans="5:17" ht="22" customHeight="1">
      <c r="E15" s="63" t="s">
        <v>98</v>
      </c>
      <c r="F15" s="66"/>
      <c r="G15" s="67"/>
      <c r="H15" s="67"/>
      <c r="I15" s="68"/>
      <c r="J15" s="66"/>
      <c r="K15" s="67"/>
      <c r="L15" s="67"/>
      <c r="M15" s="68"/>
      <c r="N15" s="66"/>
      <c r="O15" s="67"/>
      <c r="P15" s="67"/>
      <c r="Q15" s="68"/>
    </row>
    <row r="16" spans="5:17" ht="22" customHeight="1">
      <c r="E16" s="63" t="s">
        <v>99</v>
      </c>
      <c r="F16" s="66"/>
      <c r="G16" s="67"/>
      <c r="H16" s="67"/>
      <c r="I16" s="68"/>
      <c r="J16" s="66"/>
      <c r="K16" s="67"/>
      <c r="L16" s="67"/>
      <c r="M16" s="68"/>
      <c r="N16" s="66"/>
      <c r="O16" s="67"/>
      <c r="P16" s="67"/>
      <c r="Q16" s="68"/>
    </row>
    <row r="17" spans="5:17" ht="22" customHeight="1" thickBot="1">
      <c r="E17" s="63" t="s">
        <v>100</v>
      </c>
      <c r="F17" s="16"/>
      <c r="G17" s="69"/>
      <c r="H17" s="69"/>
      <c r="I17" s="70"/>
      <c r="J17" s="16"/>
      <c r="K17" s="69"/>
      <c r="L17" s="69"/>
      <c r="M17" s="70"/>
      <c r="N17" s="16"/>
      <c r="O17" s="69"/>
      <c r="P17" s="69"/>
      <c r="Q17" s="70"/>
    </row>
    <row r="18" spans="5:17" ht="22" customHeight="1">
      <c r="E18" s="63" t="s">
        <v>101</v>
      </c>
      <c r="F18" s="15"/>
      <c r="G18" s="64"/>
      <c r="H18" s="64"/>
      <c r="I18" s="65"/>
      <c r="J18" s="15"/>
      <c r="K18" s="64"/>
      <c r="L18" s="64"/>
      <c r="M18" s="65"/>
      <c r="N18" s="15"/>
      <c r="O18" s="64"/>
      <c r="P18" s="64"/>
      <c r="Q18" s="65"/>
    </row>
    <row r="19" spans="5:17" ht="22" customHeight="1">
      <c r="E19" s="63" t="s">
        <v>102</v>
      </c>
      <c r="F19" s="66"/>
      <c r="G19" s="67"/>
      <c r="H19" s="67"/>
      <c r="I19" s="68"/>
      <c r="J19" s="66"/>
      <c r="K19" s="67"/>
      <c r="L19" s="67"/>
      <c r="M19" s="68"/>
      <c r="N19" s="66"/>
      <c r="O19" s="67"/>
      <c r="P19" s="67"/>
      <c r="Q19" s="68"/>
    </row>
    <row r="20" spans="5:17" ht="22" customHeight="1">
      <c r="E20" s="63" t="s">
        <v>103</v>
      </c>
      <c r="F20" s="66"/>
      <c r="G20" s="67"/>
      <c r="H20" s="67"/>
      <c r="I20" s="68"/>
      <c r="J20" s="66"/>
      <c r="K20" s="67"/>
      <c r="L20" s="67"/>
      <c r="M20" s="68"/>
      <c r="N20" s="66"/>
      <c r="O20" s="67"/>
      <c r="P20" s="67"/>
      <c r="Q20" s="68"/>
    </row>
    <row r="21" spans="5:17" ht="22" customHeight="1" thickBot="1">
      <c r="E21" s="63" t="s">
        <v>104</v>
      </c>
      <c r="F21" s="16"/>
      <c r="G21" s="69"/>
      <c r="H21" s="69"/>
      <c r="I21" s="70"/>
      <c r="J21" s="16"/>
      <c r="K21" s="69"/>
      <c r="L21" s="69"/>
      <c r="M21" s="70"/>
      <c r="N21" s="16"/>
      <c r="O21" s="69"/>
      <c r="P21" s="69"/>
      <c r="Q21" s="70"/>
    </row>
    <row r="22" spans="5:17" s="61" customFormat="1" ht="22" customHeight="1">
      <c r="E22" s="60" t="s">
        <v>122</v>
      </c>
    </row>
    <row r="23" spans="5:17" ht="22" customHeight="1" thickBot="1">
      <c r="E23" s="62"/>
      <c r="F23" s="62">
        <v>1</v>
      </c>
      <c r="G23" s="62">
        <v>2</v>
      </c>
      <c r="H23" s="62">
        <v>3</v>
      </c>
      <c r="I23" s="62">
        <v>4</v>
      </c>
      <c r="J23" s="62">
        <v>5</v>
      </c>
      <c r="K23" s="62">
        <v>6</v>
      </c>
      <c r="L23" s="62">
        <v>7</v>
      </c>
      <c r="M23" s="62">
        <v>8</v>
      </c>
      <c r="N23" s="62">
        <v>9</v>
      </c>
      <c r="O23" s="62">
        <v>10</v>
      </c>
      <c r="P23" s="62">
        <v>11</v>
      </c>
      <c r="Q23" s="62">
        <v>12</v>
      </c>
    </row>
    <row r="24" spans="5:17" ht="22" customHeight="1">
      <c r="E24" s="63" t="s">
        <v>97</v>
      </c>
      <c r="F24" s="15"/>
      <c r="G24" s="64"/>
      <c r="H24" s="64"/>
      <c r="I24" s="65"/>
      <c r="J24" s="15"/>
      <c r="K24" s="64"/>
      <c r="L24" s="64"/>
      <c r="M24" s="65"/>
      <c r="N24" s="15"/>
      <c r="O24" s="64"/>
      <c r="P24" s="64"/>
      <c r="Q24" s="65"/>
    </row>
    <row r="25" spans="5:17" ht="22" customHeight="1">
      <c r="E25" s="63" t="s">
        <v>98</v>
      </c>
      <c r="F25" s="66"/>
      <c r="G25" s="67"/>
      <c r="H25" s="67"/>
      <c r="I25" s="68"/>
      <c r="J25" s="66"/>
      <c r="K25" s="67"/>
      <c r="L25" s="67"/>
      <c r="M25" s="68"/>
      <c r="N25" s="66"/>
      <c r="O25" s="67"/>
      <c r="P25" s="67"/>
      <c r="Q25" s="68"/>
    </row>
    <row r="26" spans="5:17" ht="22" customHeight="1">
      <c r="E26" s="63" t="s">
        <v>99</v>
      </c>
      <c r="F26" s="66"/>
      <c r="G26" s="67"/>
      <c r="H26" s="67"/>
      <c r="I26" s="68"/>
      <c r="J26" s="66"/>
      <c r="K26" s="67"/>
      <c r="L26" s="67"/>
      <c r="M26" s="68"/>
      <c r="N26" s="66"/>
      <c r="O26" s="67"/>
      <c r="P26" s="67"/>
      <c r="Q26" s="68"/>
    </row>
    <row r="27" spans="5:17" ht="22" customHeight="1" thickBot="1">
      <c r="E27" s="63" t="s">
        <v>100</v>
      </c>
      <c r="F27" s="16"/>
      <c r="G27" s="69"/>
      <c r="H27" s="69"/>
      <c r="I27" s="70"/>
      <c r="J27" s="16"/>
      <c r="K27" s="69"/>
      <c r="L27" s="69"/>
      <c r="M27" s="70"/>
      <c r="N27" s="16"/>
      <c r="O27" s="69"/>
      <c r="P27" s="69"/>
      <c r="Q27" s="70"/>
    </row>
    <row r="28" spans="5:17" ht="22" customHeight="1">
      <c r="E28" s="63" t="s">
        <v>101</v>
      </c>
      <c r="F28" s="15"/>
      <c r="G28" s="64"/>
      <c r="H28" s="64"/>
      <c r="I28" s="65"/>
      <c r="J28" s="15"/>
      <c r="K28" s="64"/>
      <c r="L28" s="64"/>
      <c r="M28" s="65"/>
      <c r="N28" s="15"/>
      <c r="O28" s="64"/>
      <c r="P28" s="64"/>
      <c r="Q28" s="65"/>
    </row>
    <row r="29" spans="5:17" ht="22" customHeight="1">
      <c r="E29" s="63" t="s">
        <v>102</v>
      </c>
      <c r="F29" s="66"/>
      <c r="G29" s="67"/>
      <c r="H29" s="67"/>
      <c r="I29" s="68"/>
      <c r="J29" s="66"/>
      <c r="K29" s="67"/>
      <c r="L29" s="67"/>
      <c r="M29" s="68"/>
      <c r="N29" s="66"/>
      <c r="O29" s="67"/>
      <c r="P29" s="67"/>
      <c r="Q29" s="68"/>
    </row>
    <row r="30" spans="5:17" ht="22" customHeight="1">
      <c r="E30" s="63" t="s">
        <v>103</v>
      </c>
      <c r="F30" s="66"/>
      <c r="G30" s="67"/>
      <c r="H30" s="67"/>
      <c r="I30" s="68"/>
      <c r="J30" s="66"/>
      <c r="K30" s="67"/>
      <c r="L30" s="67"/>
      <c r="M30" s="68"/>
      <c r="N30" s="66"/>
      <c r="O30" s="67"/>
      <c r="P30" s="67"/>
      <c r="Q30" s="68"/>
    </row>
    <row r="31" spans="5:17" ht="22" customHeight="1" thickBot="1">
      <c r="E31" s="63" t="s">
        <v>104</v>
      </c>
      <c r="F31" s="16"/>
      <c r="G31" s="69"/>
      <c r="H31" s="69"/>
      <c r="I31" s="70"/>
      <c r="J31" s="16"/>
      <c r="K31" s="69"/>
      <c r="L31" s="69"/>
      <c r="M31" s="70"/>
      <c r="N31" s="16"/>
      <c r="O31" s="69"/>
      <c r="P31" s="69"/>
      <c r="Q31" s="70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</vt:lpstr>
      <vt:lpstr>FORMULATION</vt:lpstr>
      <vt:lpstr>SCORING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iMac Intel 2007/IT/13</dc:creator>
  <cp:lastModifiedBy>iMac Intel 2007/IT/13</cp:lastModifiedBy>
  <cp:lastPrinted>2016-10-18T13:54:03Z</cp:lastPrinted>
  <dcterms:created xsi:type="dcterms:W3CDTF">2015-10-05T15:54:30Z</dcterms:created>
  <dcterms:modified xsi:type="dcterms:W3CDTF">2016-12-19T16:09:46Z</dcterms:modified>
</cp:coreProperties>
</file>